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-120" yWindow="-120" windowWidth="29040" windowHeight="1572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0" l="1"/>
  <c r="C6" i="20"/>
  <c r="D6" i="20"/>
  <c r="E6" i="20"/>
  <c r="F6" i="20"/>
  <c r="G6" i="20"/>
  <c r="G55" i="9"/>
  <c r="G21" i="9"/>
  <c r="G22" i="8"/>
  <c r="G11" i="8"/>
  <c r="G12" i="8"/>
  <c r="G13" i="8"/>
  <c r="G14" i="8"/>
  <c r="G15" i="8"/>
  <c r="G16" i="8"/>
  <c r="G17" i="8"/>
  <c r="G18" i="8"/>
  <c r="G19" i="8"/>
  <c r="G10" i="8"/>
  <c r="D103" i="7"/>
  <c r="E103" i="7"/>
  <c r="F103" i="7"/>
  <c r="A4" i="4" l="1"/>
  <c r="B6" i="3"/>
  <c r="F6" i="2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D30" i="20"/>
  <c r="C30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E28" i="22" l="1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1" i="8"/>
  <c r="D21" i="8"/>
  <c r="E21" i="8"/>
  <c r="E31" i="8" s="1"/>
  <c r="F21" i="8"/>
  <c r="F31" i="8" s="1"/>
  <c r="G21" i="8"/>
  <c r="B21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G28" i="7"/>
  <c r="E81" i="2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B31" i="8"/>
  <c r="D31" i="8"/>
  <c r="C31" i="8"/>
  <c r="G31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G77" i="9" l="1"/>
  <c r="C77" i="9"/>
  <c r="F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<sst xmlns="http://schemas.openxmlformats.org/spreadsheetml/2006/main" count="1011" uniqueCount="597">
  <si>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</si>
  <si>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</si>
  <si>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</si>
  <si>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</si>
  <si>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</si>
  <si>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</si>
  <si>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</si>
  <si>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</si>
  <si>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</si>
  <si>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</si>
  <si>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</si>
  <si>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</si>
  <si>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</si>
  <si>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</si>
  <si>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</si>
  <si>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</si>
  <si>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</si>
  <si>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</si>
  <si>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</si>
  <si>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</si>
  <si>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</si>
  <si>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</si>
  <si>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</si>
  <si>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</si>
  <si>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</si>
  <si>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</si>
  <si>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</si>
  <si>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</si>
  <si>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</si>
  <si>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</si>
  <si>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</si>
  <si>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</si>
  <si>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</si>
  <si>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</si>
  <si>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</si>
  <si>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</si>
  <si>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</si>
  <si>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</si>
  <si>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</si>
  <si>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</si>
  <si>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</si>
  <si>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</si>
  <si>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</si>
  <si>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</si>
  <si>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</si>
  <si>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</si>
  <si>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</si>
  <si>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</si>
  <si>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</si>
  <si>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</si>
  <si>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</si>
  <si>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</si>
  <si>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</si>
  <si>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</si>
  <si>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</si>
  <si>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</si>
  <si>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</si>
  <si>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</si>
  <si>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</si>
  <si>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</si>
  <si>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</si>
  <si>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</si>
  <si>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</si>
  <si>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</si>
  <si>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</si>
  <si>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</si>
  <si>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</si>
  <si>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</si>
  <si>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</si>
  <si>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</si>
  <si>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</si>
  <si>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</si>
  <si>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</si>
  <si>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</si>
  <si>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</si>
  <si>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</si>
  <si>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</si>
  <si>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</si>
  <si>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</si>
  <si>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</si>
  <si>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</si>
  <si>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</si>
  <si>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</si>
  <si>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</si>
  <si>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</si>
  <si>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</si>
  <si>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</si>
  <si>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</si>
  <si>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</si>
  <si>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</si>
  <si>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</si>
  <si>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</si>
  <si>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</si>
  <si>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</si>
  <si>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</si>
  <si>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</si>
  <si>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</si>
  <si>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</si>
  <si>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</si>
  <si>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</si>
  <si>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</si>
  <si>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</si>
  <si>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</si>
  <si>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</si>
  <si>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</si>
  <si>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</si>
  <si>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</si>
  <si>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</si>
  <si>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</si>
  <si>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</si>
  <si>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</si>
  <si>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</si>
  <si>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</si>
  <si>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</si>
  <si>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</si>
  <si>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</si>
  <si>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</si>
  <si>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</si>
  <si>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</si>
  <si>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</si>
  <si>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</si>
  <si>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</si>
  <si>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</si>
  <si>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</si>
  <si>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</si>
  <si>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</si>
  <si>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</si>
  <si>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</si>
  <si>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</si>
  <si>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</si>
  <si>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</si>
  <si>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</si>
  <si>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</si>
  <si>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</si>
  <si>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</si>
  <si>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</si>
  <si>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</si>
  <si>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</si>
  <si>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</si>
  <si>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</si>
  <si>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</si>
  <si>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</si>
  <si>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</si>
  <si>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</si>
  <si>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</si>
  <si>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</si>
  <si>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</si>
  <si>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</si>
  <si>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</si>
  <si>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</si>
  <si>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</si>
  <si>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</si>
  <si>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</si>
  <si>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</si>
  <si>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</si>
  <si>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</si>
  <si>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</si>
  <si>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</si>
  <si>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</si>
  <si>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</si>
  <si>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</si>
  <si>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</si>
  <si>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</si>
  <si>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</si>
  <si>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</si>
  <si>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</si>
  <si>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</si>
  <si>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</si>
  <si>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</si>
  <si>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</si>
  <si>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</si>
  <si>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</si>
  <si>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</si>
  <si>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</si>
  <si>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</si>
  <si>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</si>
  <si>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</si>
  <si>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</si>
  <si>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</si>
  <si>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</si>
  <si>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</si>
  <si>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</si>
  <si>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</si>
  <si>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</si>
  <si>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</si>
  <si>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</si>
  <si>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</si>
  <si>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</si>
  <si>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</si>
  <si>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</si>
  <si>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</si>
  <si>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</si>
  <si>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</si>
  <si>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</si>
  <si>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</si>
  <si>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</si>
  <si>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</si>
  <si>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</si>
  <si>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</si>
  <si>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</si>
  <si>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</si>
  <si>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</si>
  <si>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</si>
  <si>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</si>
  <si>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</si>
  <si>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</si>
  <si>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</si>
  <si>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</si>
  <si>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</si>
  <si>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</si>
  <si>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</si>
  <si>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</si>
  <si>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</si>
  <si>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</si>
  <si>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</si>
  <si>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</si>
  <si>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</si>
  <si>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</si>
  <si>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</si>
  <si>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</si>
  <si>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</si>
  <si>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</si>
  <si>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</si>
  <si>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</si>
  <si>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</si>
  <si>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</si>
  <si>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</si>
  <si>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</si>
  <si>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</si>
  <si>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</si>
  <si>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</si>
  <si>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</si>
  <si>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</si>
  <si>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</si>
  <si>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</si>
  <si>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</si>
  <si>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</si>
  <si>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</si>
  <si>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</si>
  <si>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</si>
  <si>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</si>
  <si>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</si>
  <si>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</si>
  <si>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</si>
  <si>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</si>
  <si>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</si>
  <si>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</si>
  <si>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</si>
  <si>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</si>
  <si>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</si>
  <si>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</si>
  <si>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</si>
  <si>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</si>
  <si>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</si>
  <si>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</si>
  <si>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</si>
  <si>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</si>
  <si>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</si>
  <si>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</si>
  <si>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</si>
  <si>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</si>
  <si>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</si>
  <si>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</si>
  <si>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</si>
  <si>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</si>
  <si>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</si>
  <si>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</si>
  <si>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</si>
  <si>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</si>
  <si>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</si>
  <si>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</si>
  <si>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</si>
  <si>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</si>
  <si>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</si>
  <si>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</si>
  <si>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</si>
  <si>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</si>
  <si>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</si>
  <si>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</si>
  <si>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</si>
  <si>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</si>
  <si>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</si>
  <si>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</si>
  <si>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</si>
  <si>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</si>
  <si>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</si>
  <si>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</si>
  <si>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</si>
  <si>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</si>
  <si>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</si>
  <si>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</si>
  <si>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</si>
  <si>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</si>
  <si>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</si>
  <si>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</si>
  <si>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</si>
  <si>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</si>
  <si>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</si>
  <si>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</si>
  <si>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</si>
  <si>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</si>
  <si>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</si>
  <si>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</si>
  <si>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</si>
  <si>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</si>
  <si>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</si>
  <si>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</si>
  <si>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</si>
  <si>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</si>
  <si>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</si>
  <si>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</si>
  <si>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</si>
  <si>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</si>
  <si>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</si>
  <si>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</si>
  <si>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</si>
  <si>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</si>
  <si>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</si>
  <si>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</si>
  <si>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</si>
  <si>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</si>
  <si>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</si>
  <si>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</si>
  <si>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</si>
  <si>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</si>
  <si>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</si>
  <si>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</si>
  <si>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</si>
  <si>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</si>
  <si>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</si>
  <si>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</si>
  <si>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</si>
  <si>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</si>
  <si>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</si>
  <si>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</si>
  <si>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</si>
  <si>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</si>
  <si>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</si>
  <si>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</si>
  <si>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</si>
  <si>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</si>
  <si>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</si>
  <si>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</si>
  <si>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</si>
  <si>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</si>
  <si>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</si>
  <si>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</si>
  <si>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</si>
  <si>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</si>
  <si>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</si>
  <si>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</si>
  <si>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</si>
  <si>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</si>
  <si>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</si>
  <si>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</si>
  <si>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</si>
  <si>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</si>
  <si>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</si>
  <si>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</si>
  <si>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</si>
  <si>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</si>
  <si>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</si>
  <si>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</si>
  <si>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</si>
  <si>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</si>
  <si>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</si>
  <si>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</si>
  <si>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</si>
  <si>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</si>
  <si>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</si>
  <si>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</si>
  <si>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</si>
  <si>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</si>
  <si>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</si>
  <si>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</si>
  <si>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</si>
  <si>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</si>
  <si>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</si>
  <si>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</si>
  <si>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</si>
  <si>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</si>
  <si>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</si>
  <si>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</si>
  <si>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</si>
  <si>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</si>
  <si>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</si>
  <si>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</si>
  <si>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</si>
  <si>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</si>
  <si>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</si>
  <si>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</si>
  <si>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</si>
  <si>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</si>
  <si>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</si>
  <si>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</si>
  <si>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</si>
  <si>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</si>
  <si>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</si>
  <si>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</si>
  <si>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</si>
  <si>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</si>
  <si>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</si>
  <si>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</si>
  <si>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</si>
  <si>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</si>
  <si>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</si>
  <si>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</si>
  <si>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</si>
  <si>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</si>
  <si>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</si>
  <si>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</si>
  <si>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</si>
  <si>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</si>
  <si>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</si>
  <si>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</si>
  <si>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</si>
  <si>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</si>
  <si>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</si>
  <si>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</si>
  <si>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</si>
  <si>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</si>
  <si>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</si>
  <si>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</si>
  <si>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</si>
  <si>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</si>
  <si>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</si>
  <si>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</si>
  <si>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</si>
  <si>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</si>
  <si>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</si>
  <si>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</si>
  <si>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</si>
  <si>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</si>
  <si>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</si>
  <si>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</si>
  <si>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</si>
  <si>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</si>
  <si>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</si>
  <si>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</si>
  <si>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</si>
  <si>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</si>
  <si>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</si>
  <si>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</si>
  <si>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</si>
  <si>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</si>
  <si>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</si>
  <si>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</si>
  <si>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</si>
  <si>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</si>
  <si>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</si>
  <si>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</si>
  <si>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</si>
  <si>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</si>
  <si>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</si>
  <si>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</si>
  <si>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</si>
  <si>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</si>
  <si>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</si>
  <si>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</si>
  <si>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</si>
  <si>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</si>
  <si>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</si>
  <si>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</si>
  <si>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</si>
  <si>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</si>
  <si>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</si>
  <si>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</si>
  <si>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</si>
  <si>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</si>
  <si>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</si>
  <si>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</si>
  <si>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</si>
  <si>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</si>
  <si>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</si>
  <si>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</si>
  <si>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</si>
  <si>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</si>
  <si>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</si>
  <si>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</si>
  <si>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</si>
  <si>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</si>
  <si>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</si>
  <si>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</si>
  <si>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</si>
  <si>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</si>
  <si>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</si>
  <si>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</si>
  <si>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</si>
  <si>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</si>
  <si>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</si>
  <si>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</si>
  <si>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</si>
  <si>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</si>
  <si>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</si>
  <si>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</si>
  <si>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</si>
  <si>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</si>
  <si>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</si>
  <si>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</si>
  <si>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</si>
  <si>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</si>
  <si>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</si>
  <si>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</si>
  <si>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</si>
  <si>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</si>
  <si>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</si>
  <si>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</si>
  <si>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</si>
  <si>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</si>
  <si>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</si>
  <si>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</si>
  <si>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</si>
  <si>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</si>
  <si>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</si>
  <si>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</si>
  <si>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</si>
  <si>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</si>
  <si>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</si>
  <si>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</si>
  <si>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</si>
  <si>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</si>
  <si>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</si>
  <si>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</si>
  <si>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</si>
  <si>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</si>
  <si>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</si>
  <si>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</si>
  <si>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</si>
  <si>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</si>
  <si>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</si>
  <si>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</si>
  <si>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</si>
  <si>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</si>
  <si>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</si>
  <si>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</si>
  <si>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</si>
  <si>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</si>
  <si>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</si>
  <si>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</si>
  <si>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</si>
  <si>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</si>
  <si>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</si>
  <si>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</si>
  <si>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</si>
  <si>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</si>
  <si>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</si>
  <si>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</si>
  <si>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</si>
  <si>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</si>
  <si>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</si>
  <si>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</si>
  <si>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</si>
  <si>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</si>
  <si>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</si>
  <si>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</si>
  <si>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</si>
  <si>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</si>
  <si>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</si>
  <si>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</si>
  <si>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</si>
  <si>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</si>
  <si>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</si>
  <si>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</si>
  <si>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</si>
  <si>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</si>
  <si>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</si>
  <si>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</si>
  <si>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</si>
  <si>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</si>
  <si>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</si>
  <si>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</si>
  <si>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</si>
  <si>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</si>
  <si>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</si>
  <si>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</si>
  <si>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</si>
  <si>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</si>
  <si>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</si>
  <si>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</si>
  <si>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</si>
  <si>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</si>
  <si>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</si>
  <si>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</si>
  <si>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Junta Municipal de Agua Potable y Alcantarillado de Acámbaro, Gto.</t>
  </si>
  <si>
    <t>al 31 de Diciembre de 2024 y al 31 de Diciembre de 2025</t>
  </si>
  <si>
    <t>Del 1 de enero al 31 de Diciembre del 2025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</si>
  <si>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</si>
  <si>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</si>
  <si>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</si>
  <si>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</si>
  <si>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JURIDICO</t>
  </si>
  <si>
    <t>31120M02A020500 GERENCIA DE PROYECTOS Y OBRAS</t>
  </si>
  <si>
    <t>31120M02A020600 JEFATURA TRABAJO SOCIAL</t>
  </si>
  <si>
    <t>31120M02A020700 GERENCIA DE OPERACION Y MANTTO</t>
  </si>
  <si>
    <t>31120M02A020800 JEFATURA PLANTA TRAT AGUAS RESIDUALES</t>
  </si>
  <si>
    <t>31120M02A020900 GERENCIA SOPORTE TEC Y MANTTO PREVENTIVO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</si>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</sst>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0" fillId="0" borderId="14" xfId="0" applyNumberFormat="1" applyBorder="1" applyAlignment="1" applyProtection="1">
      <alignment vertical="center"/>
      <protection locked="0"/>
    </xf>
    <xf numFmtId="2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178" fontId="2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178" fontId="1" fillId="3" borderId="14" xfId="5" applyNumberFormat="1" applyFont="1" applyFill="1" applyBorder="1" applyAlignment="1" applyProtection="1">
      <alignment vertical="center"/>
      <protection locked="0"/>
    </xf>
    <xf numFmtId="178" fontId="0" fillId="3" borderId="14" xfId="5" applyNumberFormat="1" applyFont="1" applyFill="1" applyBorder="1" applyAlignment="1" applyProtection="1">
      <alignment vertical="center"/>
      <protection locked="0"/>
    </xf>
    <xf numFmtId="178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Font="1" applyFill="1" applyBorder="1" applyAlignment="1" applyProtection="1">
      <alignment horizontal="left" vertical="center" wrapText="1" indent="6"/>
      <protection locked="0"/>
    </xf>
    <xf numFmtId="178" fontId="1" fillId="0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78" fontId="0" fillId="0" borderId="14" xfId="5" applyNumberFormat="1" applyFont="1" applyFill="1" applyBorder="1" applyAlignment="1" applyProtection="1">
      <alignment vertical="center"/>
      <protection locked="0"/>
    </xf>
    <xf numFmtId="178" fontId="1" fillId="0" borderId="8" xfId="5" applyNumberFormat="1" applyFont="1" applyFill="1" applyBorder="1" applyAlignment="1" applyProtection="1">
      <alignment vertical="center"/>
      <protection locked="0"/>
    </xf>
    <xf numFmtId="178" fontId="0" fillId="0" borderId="8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78" fontId="1" fillId="0" borderId="8" xfId="5" applyNumberFormat="1" applyFont="1" applyFill="1" applyBorder="1" applyAlignment="1" applyProtection="1">
      <alignment horizontal="right" vertical="center"/>
      <protection locked="0"/>
    </xf>
    <xf numFmtId="178" fontId="0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A3" sqref="A3:F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65" t="s">
        <v>583</v>
      </c>
      <c r="B2" s="166"/>
      <c r="C2" s="166"/>
      <c r="D2" s="166"/>
      <c r="E2" s="166"/>
      <c r="F2" s="167"/>
    </row>
    <row r="3" spans="1:6" ht="15" customHeight="1" x14ac:dyDescent="0.25">
      <c r="A3" s="168" t="s">
        <v>1</v>
      </c>
      <c r="B3" s="169"/>
      <c r="C3" s="169"/>
      <c r="D3" s="169"/>
      <c r="E3" s="169"/>
      <c r="F3" s="170"/>
    </row>
    <row r="4" spans="1:6" ht="12.95" customHeight="1" x14ac:dyDescent="0.25">
      <c r="A4" s="168" t="s">
        <v>584</v>
      </c>
      <c r="B4" s="169"/>
      <c r="C4" s="169"/>
      <c r="D4" s="169"/>
      <c r="E4" s="169"/>
      <c r="F4" s="170"/>
    </row>
    <row r="5" spans="1:6" ht="12.95" customHeight="1" x14ac:dyDescent="0.25">
      <c r="A5" s="171" t="s">
        <v>2</v>
      </c>
      <c r="B5" s="172"/>
      <c r="C5" s="172"/>
      <c r="D5" s="172"/>
      <c r="E5" s="172"/>
      <c r="F5" s="173"/>
    </row>
    <row r="6" spans="1:6" ht="41.45" customHeight="1" x14ac:dyDescent="0.25">
      <c r="A6" s="40" t="s">
        <v>3</v>
      </c>
      <c r="B6" s="41">
        <v>2025</v>
      </c>
      <c r="C6" s="1" t="s">
        <v>596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99">
        <f>SUM(B10:B16)</f>
        <v>20113552.399999999</v>
      </c>
      <c r="C9" s="199">
        <f>SUM(C10:C16)</f>
        <v>21988440.199999999</v>
      </c>
      <c r="D9" s="46" t="s">
        <v>10</v>
      </c>
      <c r="E9" s="47">
        <f>SUM(E10:E18)</f>
        <v>30389319.259999998</v>
      </c>
      <c r="F9" s="47">
        <f>SUM(F10:F18)</f>
        <v>27774717.519999996</v>
      </c>
    </row>
    <row r="10" spans="1:6" x14ac:dyDescent="0.25">
      <c r="A10" s="48" t="s">
        <v>11</v>
      </c>
      <c r="B10" s="200">
        <v>0</v>
      </c>
      <c r="C10" s="200">
        <v>0</v>
      </c>
      <c r="D10" s="48" t="s">
        <v>12</v>
      </c>
      <c r="E10" s="201">
        <v>4451.13</v>
      </c>
      <c r="F10" s="201">
        <v>4451.13</v>
      </c>
    </row>
    <row r="11" spans="1:6" x14ac:dyDescent="0.25">
      <c r="A11" s="48" t="s">
        <v>13</v>
      </c>
      <c r="B11" s="200">
        <v>5596763.4299999997</v>
      </c>
      <c r="C11" s="200">
        <v>15343457.91</v>
      </c>
      <c r="D11" s="48" t="s">
        <v>14</v>
      </c>
      <c r="E11" s="201">
        <v>1656813.68</v>
      </c>
      <c r="F11" s="201">
        <v>1656813.68</v>
      </c>
    </row>
    <row r="12" spans="1:6" x14ac:dyDescent="0.25">
      <c r="A12" s="48" t="s">
        <v>15</v>
      </c>
      <c r="B12" s="200">
        <v>0</v>
      </c>
      <c r="C12" s="200">
        <v>0</v>
      </c>
      <c r="D12" s="48" t="s">
        <v>16</v>
      </c>
      <c r="E12" s="201">
        <v>17500</v>
      </c>
      <c r="F12" s="201">
        <v>17500</v>
      </c>
    </row>
    <row r="13" spans="1:6" x14ac:dyDescent="0.25">
      <c r="A13" s="48" t="s">
        <v>17</v>
      </c>
      <c r="B13" s="200">
        <v>14425436.970000001</v>
      </c>
      <c r="C13" s="200">
        <v>6605588.29</v>
      </c>
      <c r="D13" s="48" t="s">
        <v>18</v>
      </c>
      <c r="E13" s="201">
        <v>0</v>
      </c>
      <c r="F13" s="201">
        <v>0</v>
      </c>
    </row>
    <row r="14" spans="1:6" x14ac:dyDescent="0.25">
      <c r="A14" s="48" t="s">
        <v>19</v>
      </c>
      <c r="B14" s="200">
        <v>0</v>
      </c>
      <c r="C14" s="200">
        <v>0</v>
      </c>
      <c r="D14" s="48" t="s">
        <v>20</v>
      </c>
      <c r="E14" s="201">
        <v>0</v>
      </c>
      <c r="F14" s="201">
        <v>0</v>
      </c>
    </row>
    <row r="15" spans="1:6" x14ac:dyDescent="0.25">
      <c r="A15" s="48" t="s">
        <v>21</v>
      </c>
      <c r="B15" s="200">
        <v>91352</v>
      </c>
      <c r="C15" s="200">
        <v>39394</v>
      </c>
      <c r="D15" s="48" t="s">
        <v>22</v>
      </c>
      <c r="E15" s="201">
        <v>0</v>
      </c>
      <c r="F15" s="201">
        <v>0</v>
      </c>
    </row>
    <row r="16" spans="1:6" x14ac:dyDescent="0.25">
      <c r="A16" s="48" t="s">
        <v>23</v>
      </c>
      <c r="B16" s="200">
        <v>0</v>
      </c>
      <c r="C16" s="200">
        <v>0</v>
      </c>
      <c r="D16" s="48" t="s">
        <v>24</v>
      </c>
      <c r="E16" s="201">
        <v>27741366.050000001</v>
      </c>
      <c r="F16" s="201">
        <v>25327814.559999999</v>
      </c>
    </row>
    <row r="17" spans="1:6" x14ac:dyDescent="0.25">
      <c r="A17" s="46" t="s">
        <v>25</v>
      </c>
      <c r="B17" s="199">
        <f>SUM(B18:B24)</f>
        <v>41610402.129999995</v>
      </c>
      <c r="C17" s="199">
        <f>SUM(C18:C24)</f>
        <v>38388289.899999999</v>
      </c>
      <c r="D17" s="48" t="s">
        <v>26</v>
      </c>
      <c r="E17" s="201">
        <v>0</v>
      </c>
      <c r="F17" s="201">
        <v>0</v>
      </c>
    </row>
    <row r="18" spans="1:6" x14ac:dyDescent="0.25">
      <c r="A18" s="48" t="s">
        <v>27</v>
      </c>
      <c r="B18" s="200">
        <v>0</v>
      </c>
      <c r="C18" s="200">
        <v>0</v>
      </c>
      <c r="D18" s="48" t="s">
        <v>28</v>
      </c>
      <c r="E18" s="201">
        <v>969188.4</v>
      </c>
      <c r="F18" s="201">
        <v>768138.15</v>
      </c>
    </row>
    <row r="19" spans="1:6" x14ac:dyDescent="0.25">
      <c r="A19" s="48" t="s">
        <v>29</v>
      </c>
      <c r="B19" s="200">
        <v>26461061.850000001</v>
      </c>
      <c r="C19" s="200">
        <v>28095098.98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200">
        <v>701656.52</v>
      </c>
      <c r="C20" s="200">
        <v>523614.73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200">
        <v>6630</v>
      </c>
      <c r="C21" s="200">
        <v>6630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200">
        <v>386214.08</v>
      </c>
      <c r="C22" s="200">
        <v>378349.58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200">
        <v>0</v>
      </c>
      <c r="C23" s="200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200">
        <v>14054839.68</v>
      </c>
      <c r="C24" s="200">
        <v>9384596.6099999994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199">
        <f>SUM(B26:B30)</f>
        <v>330016.03999999998</v>
      </c>
      <c r="C25" s="199">
        <f>SUM(C26:C30)</f>
        <v>441241.06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200">
        <v>330016.03999999998</v>
      </c>
      <c r="C26" s="200">
        <v>441241.06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200">
        <v>0</v>
      </c>
      <c r="C27" s="200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200">
        <v>0</v>
      </c>
      <c r="C28" s="200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200">
        <v>0</v>
      </c>
      <c r="C29" s="200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200">
        <v>0</v>
      </c>
      <c r="C30" s="200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199">
        <f>SUM(B32:B36)</f>
        <v>0</v>
      </c>
      <c r="C31" s="199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200">
        <v>0</v>
      </c>
      <c r="C32" s="200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200">
        <v>0</v>
      </c>
      <c r="C33" s="200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200">
        <v>0</v>
      </c>
      <c r="C34" s="200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200">
        <v>0</v>
      </c>
      <c r="C35" s="200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200">
        <v>0</v>
      </c>
      <c r="C36" s="200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200">
        <v>11955524.6</v>
      </c>
      <c r="C37" s="200">
        <v>9945629.0299999993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199">
        <f>SUM(B39:B40)</f>
        <v>0</v>
      </c>
      <c r="C38" s="199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199">
        <v>0</v>
      </c>
      <c r="C39" s="199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199">
        <v>0</v>
      </c>
      <c r="C40" s="199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199">
        <f>SUM(B42:B45)</f>
        <v>0</v>
      </c>
      <c r="C41" s="199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199">
        <v>0</v>
      </c>
      <c r="C42" s="199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199">
        <v>0</v>
      </c>
      <c r="C43" s="199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199">
        <v>0</v>
      </c>
      <c r="C44" s="199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199">
        <v>0</v>
      </c>
      <c r="C45" s="199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74009495.169999987</v>
      </c>
      <c r="C47" s="4">
        <f>C9+C17+C25+C31+C37+C38+C41</f>
        <v>70763600.189999998</v>
      </c>
      <c r="D47" s="2" t="s">
        <v>84</v>
      </c>
      <c r="E47" s="4">
        <f>E9+E19+E23+E26+E27+E31+E38+E42</f>
        <v>30389319.259999998</v>
      </c>
      <c r="F47" s="4">
        <f>F9+F19+F23+F26+F27+F31+F38+F42</f>
        <v>27774717.519999996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201">
        <v>0</v>
      </c>
      <c r="C50" s="201">
        <v>0</v>
      </c>
      <c r="D50" s="46" t="s">
        <v>88</v>
      </c>
      <c r="E50" s="201">
        <v>72654.399999999994</v>
      </c>
      <c r="F50" s="201">
        <v>72654.399999999994</v>
      </c>
    </row>
    <row r="51" spans="1:6" x14ac:dyDescent="0.25">
      <c r="A51" s="46" t="s">
        <v>89</v>
      </c>
      <c r="B51" s="201">
        <v>0</v>
      </c>
      <c r="C51" s="201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201">
        <v>57394600.409999996</v>
      </c>
      <c r="C52" s="201">
        <v>57191994.609999999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201">
        <v>40322022.409999996</v>
      </c>
      <c r="C53" s="201">
        <v>39634530.25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201">
        <v>3516386.89</v>
      </c>
      <c r="C54" s="201">
        <v>3516386.89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201">
        <v>-15440175.300000001</v>
      </c>
      <c r="C55" s="201">
        <v>-15440175.300000001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201">
        <v>3744266.72</v>
      </c>
      <c r="C56" s="201">
        <v>3744266.72</v>
      </c>
      <c r="D56" s="45"/>
      <c r="E56" s="49"/>
      <c r="F56" s="49"/>
    </row>
    <row r="57" spans="1:6" x14ac:dyDescent="0.25">
      <c r="A57" s="46" t="s">
        <v>100</v>
      </c>
      <c r="B57" s="201">
        <v>0</v>
      </c>
      <c r="C57" s="201">
        <v>0</v>
      </c>
      <c r="D57" s="2" t="s">
        <v>101</v>
      </c>
      <c r="E57" s="4">
        <f>SUM(E50:E55)</f>
        <v>72654.399999999994</v>
      </c>
      <c r="F57" s="4">
        <f>SUM(F50:F55)</f>
        <v>72654.399999999994</v>
      </c>
    </row>
    <row r="58" spans="1:6" x14ac:dyDescent="0.25">
      <c r="A58" s="46" t="s">
        <v>102</v>
      </c>
      <c r="B58" s="201">
        <v>0</v>
      </c>
      <c r="C58" s="201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30461973.659999996</v>
      </c>
      <c r="F59" s="4">
        <f>F47+F57</f>
        <v>27847371.919999994</v>
      </c>
    </row>
    <row r="60" spans="1:6" x14ac:dyDescent="0.25">
      <c r="A60" s="3" t="s">
        <v>104</v>
      </c>
      <c r="B60" s="4">
        <f>SUM(B50:B58)</f>
        <v>89537101.129999995</v>
      </c>
      <c r="C60" s="4">
        <f>SUM(C50:C58)</f>
        <v>88647003.170000002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163546596.29999998</v>
      </c>
      <c r="C62" s="4">
        <f>SUM(C47+C60)</f>
        <v>159410603.36000001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139802685.24000001</v>
      </c>
      <c r="F63" s="47">
        <f>SUM(F64:F66)</f>
        <v>139802685.24000001</v>
      </c>
    </row>
    <row r="64" spans="1:6" x14ac:dyDescent="0.25">
      <c r="A64" s="45"/>
      <c r="B64" s="45"/>
      <c r="C64" s="45"/>
      <c r="D64" s="46" t="s">
        <v>108</v>
      </c>
      <c r="E64" s="201">
        <v>139098132.74000001</v>
      </c>
      <c r="F64" s="201">
        <v>139098132.74000001</v>
      </c>
    </row>
    <row r="65" spans="1:6" x14ac:dyDescent="0.25">
      <c r="A65" s="45"/>
      <c r="B65" s="45"/>
      <c r="C65" s="45"/>
      <c r="D65" s="50" t="s">
        <v>109</v>
      </c>
      <c r="E65" s="201">
        <v>704552.5</v>
      </c>
      <c r="F65" s="201">
        <v>704552.5</v>
      </c>
    </row>
    <row r="66" spans="1:6" x14ac:dyDescent="0.25">
      <c r="A66" s="45"/>
      <c r="B66" s="45"/>
      <c r="C66" s="45"/>
      <c r="D66" s="46" t="s">
        <v>110</v>
      </c>
      <c r="E66" s="201">
        <v>0</v>
      </c>
      <c r="F66" s="201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-6718062.5999999996</v>
      </c>
      <c r="F68" s="47">
        <f>SUM(F69:F73)</f>
        <v>-8239453.7999999998</v>
      </c>
    </row>
    <row r="69" spans="1:6" x14ac:dyDescent="0.25">
      <c r="A69" s="53"/>
      <c r="B69" s="45"/>
      <c r="C69" s="45"/>
      <c r="D69" s="46" t="s">
        <v>112</v>
      </c>
      <c r="E69" s="201">
        <v>2056694.23</v>
      </c>
      <c r="F69" s="201">
        <v>5070850.54</v>
      </c>
    </row>
    <row r="70" spans="1:6" x14ac:dyDescent="0.25">
      <c r="A70" s="53"/>
      <c r="B70" s="45"/>
      <c r="C70" s="45"/>
      <c r="D70" s="46" t="s">
        <v>113</v>
      </c>
      <c r="E70" s="201">
        <v>-8774756.8300000001</v>
      </c>
      <c r="F70" s="201">
        <v>-13310304.34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133084622.64000002</v>
      </c>
      <c r="F79" s="4">
        <f>F63+F68+F75</f>
        <v>131563231.44000001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163546596.30000001</v>
      </c>
      <c r="F81" s="4">
        <f>F59+F79</f>
        <v>159410603.36000001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46 B47 B17:C17 B25:C25 B59:C62 E19:F49 E51:F63 E67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34" sqref="B3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443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7"/>
    </row>
    <row r="3" spans="1:7" x14ac:dyDescent="0.25">
      <c r="A3" s="168" t="s">
        <v>444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445</v>
      </c>
      <c r="B5" s="172"/>
      <c r="C5" s="172"/>
      <c r="D5" s="172"/>
      <c r="E5" s="172"/>
      <c r="F5" s="172"/>
      <c r="G5" s="173"/>
    </row>
    <row r="6" spans="1:7" ht="30" x14ac:dyDescent="0.25">
      <c r="A6" s="139" t="s">
        <v>4</v>
      </c>
      <c r="B6" s="7" t="s">
        <v>446</v>
      </c>
      <c r="C6" s="33" t="s">
        <v>447</v>
      </c>
      <c r="D6" s="33" t="s">
        <v>448</v>
      </c>
      <c r="E6" s="33" t="s">
        <v>449</v>
      </c>
      <c r="F6" s="33" t="s">
        <v>450</v>
      </c>
      <c r="G6" s="33" t="s">
        <v>451</v>
      </c>
    </row>
    <row r="7" spans="1:7" ht="15.75" customHeight="1" x14ac:dyDescent="0.25">
      <c r="A7" s="26" t="s">
        <v>452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465</v>
      </c>
      <c r="B20" s="75"/>
      <c r="C20" s="75"/>
      <c r="D20" s="75"/>
      <c r="E20" s="75"/>
      <c r="F20" s="75"/>
      <c r="G20" s="75"/>
    </row>
    <row r="21" spans="1:7" x14ac:dyDescent="0.25">
      <c r="A21" s="3" t="s">
        <v>466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467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465</v>
      </c>
      <c r="B27" s="76"/>
      <c r="C27" s="76"/>
      <c r="D27" s="76"/>
      <c r="E27" s="76"/>
      <c r="F27" s="76"/>
      <c r="G27" s="76"/>
    </row>
    <row r="28" spans="1:7" x14ac:dyDescent="0.25">
      <c r="A28" s="3" t="s">
        <v>472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474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33" sqref="A3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477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7"/>
    </row>
    <row r="3" spans="1:7" x14ac:dyDescent="0.25">
      <c r="A3" s="168" t="s">
        <v>478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445</v>
      </c>
      <c r="B5" s="172"/>
      <c r="C5" s="172"/>
      <c r="D5" s="172"/>
      <c r="E5" s="172"/>
      <c r="F5" s="172"/>
      <c r="G5" s="173"/>
    </row>
    <row r="6" spans="1:7" ht="30" x14ac:dyDescent="0.25">
      <c r="A6" s="139" t="s">
        <v>4</v>
      </c>
      <c r="B6" s="7" t="s">
        <v>446</v>
      </c>
      <c r="C6" s="33" t="s">
        <v>447</v>
      </c>
      <c r="D6" s="33" t="s">
        <v>448</v>
      </c>
      <c r="E6" s="33" t="s">
        <v>449</v>
      </c>
      <c r="F6" s="33" t="s">
        <v>450</v>
      </c>
      <c r="G6" s="33" t="s">
        <v>451</v>
      </c>
    </row>
    <row r="7" spans="1:7" ht="15.75" customHeight="1" x14ac:dyDescent="0.25">
      <c r="A7" s="26" t="s">
        <v>479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Normal="100" workbookViewId="0">
      <selection activeCell="C23" sqref="C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492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7"/>
    </row>
    <row r="3" spans="1:7" x14ac:dyDescent="0.25">
      <c r="A3" s="168" t="s">
        <v>493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39" t="s">
        <v>4</v>
      </c>
      <c r="B5" s="160">
        <v>2020</v>
      </c>
      <c r="C5" s="161">
        <v>2021</v>
      </c>
      <c r="D5" s="161">
        <v>2022</v>
      </c>
      <c r="E5" s="161">
        <v>2023</v>
      </c>
      <c r="F5" s="161">
        <v>2024</v>
      </c>
      <c r="G5" s="161">
        <v>2025</v>
      </c>
    </row>
    <row r="6" spans="1:7" ht="15.75" customHeight="1" x14ac:dyDescent="0.25">
      <c r="A6" s="26" t="s">
        <v>494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63464060.090000004</v>
      </c>
      <c r="F6" s="119">
        <f t="shared" si="0"/>
        <v>66865219.210000001</v>
      </c>
      <c r="G6" s="119">
        <f t="shared" si="0"/>
        <v>69139204.689999998</v>
      </c>
    </row>
    <row r="7" spans="1:7" x14ac:dyDescent="0.25">
      <c r="A7" s="58" t="s">
        <v>453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457</v>
      </c>
      <c r="B11" s="75">
        <v>0</v>
      </c>
      <c r="C11" s="75">
        <v>0</v>
      </c>
      <c r="D11" s="75">
        <v>0</v>
      </c>
      <c r="E11" s="220">
        <v>2044687.71</v>
      </c>
      <c r="F11" s="220">
        <v>1852025.99</v>
      </c>
      <c r="G11" s="220">
        <v>0</v>
      </c>
    </row>
    <row r="12" spans="1:7" x14ac:dyDescent="0.25">
      <c r="A12" s="58" t="s">
        <v>458</v>
      </c>
      <c r="B12" s="75">
        <v>0</v>
      </c>
      <c r="C12" s="75">
        <v>0</v>
      </c>
      <c r="D12" s="75">
        <v>0</v>
      </c>
      <c r="E12" s="220">
        <v>0</v>
      </c>
      <c r="F12" s="220">
        <v>0</v>
      </c>
      <c r="G12" s="220">
        <v>0</v>
      </c>
    </row>
    <row r="13" spans="1:7" x14ac:dyDescent="0.25">
      <c r="A13" s="59" t="s">
        <v>459</v>
      </c>
      <c r="B13" s="75">
        <v>0</v>
      </c>
      <c r="C13" s="75">
        <v>0</v>
      </c>
      <c r="D13" s="75">
        <v>0</v>
      </c>
      <c r="E13" s="220">
        <v>61419372.380000003</v>
      </c>
      <c r="F13" s="220">
        <v>65013193.219999999</v>
      </c>
      <c r="G13" s="220">
        <v>69139204.689999998</v>
      </c>
    </row>
    <row r="14" spans="1:7" x14ac:dyDescent="0.25">
      <c r="A14" s="58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495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467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497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63464060.090000004</v>
      </c>
      <c r="F30" s="119">
        <f t="shared" si="3"/>
        <v>66865219.210000001</v>
      </c>
      <c r="G30" s="119">
        <f t="shared" si="3"/>
        <v>69139204.689999998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498</v>
      </c>
    </row>
    <row r="39" spans="1:7" x14ac:dyDescent="0.25">
      <c r="A39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30 B11:D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Normal="100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500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7"/>
    </row>
    <row r="3" spans="1:7" x14ac:dyDescent="0.25">
      <c r="A3" s="168" t="s">
        <v>501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39" t="s">
        <v>4</v>
      </c>
      <c r="B5" s="160">
        <v>2020</v>
      </c>
      <c r="C5" s="161">
        <v>2021</v>
      </c>
      <c r="D5" s="161">
        <v>2022</v>
      </c>
      <c r="E5" s="161">
        <v>2023</v>
      </c>
      <c r="F5" s="161">
        <v>2024</v>
      </c>
      <c r="G5" s="161">
        <v>2025</v>
      </c>
    </row>
    <row r="6" spans="1:7" ht="15.75" customHeight="1" x14ac:dyDescent="0.25">
      <c r="A6" s="26" t="s">
        <v>479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39850208.629999995</v>
      </c>
      <c r="F6" s="119">
        <f t="shared" si="0"/>
        <v>72521052.879999995</v>
      </c>
      <c r="G6" s="119">
        <f t="shared" si="0"/>
        <v>69982503.989999995</v>
      </c>
    </row>
    <row r="7" spans="1:7" x14ac:dyDescent="0.25">
      <c r="A7" s="58" t="s">
        <v>480</v>
      </c>
      <c r="B7" s="75">
        <v>0</v>
      </c>
      <c r="C7" s="75">
        <v>0</v>
      </c>
      <c r="D7" s="75">
        <v>0</v>
      </c>
      <c r="E7" s="220">
        <v>16459858.449999999</v>
      </c>
      <c r="F7" s="220">
        <v>32445695.75</v>
      </c>
      <c r="G7" s="220">
        <v>35806802.369999997</v>
      </c>
    </row>
    <row r="8" spans="1:7" ht="15.75" customHeight="1" x14ac:dyDescent="0.25">
      <c r="A8" s="58" t="s">
        <v>481</v>
      </c>
      <c r="B8" s="75">
        <v>0</v>
      </c>
      <c r="C8" s="75">
        <v>0</v>
      </c>
      <c r="D8" s="75">
        <v>0</v>
      </c>
      <c r="E8" s="220">
        <v>5457090.5</v>
      </c>
      <c r="F8" s="220">
        <v>9032602.9800000004</v>
      </c>
      <c r="G8" s="220">
        <v>10910276.689999999</v>
      </c>
    </row>
    <row r="9" spans="1:7" x14ac:dyDescent="0.25">
      <c r="A9" s="58" t="s">
        <v>482</v>
      </c>
      <c r="B9" s="75">
        <v>0</v>
      </c>
      <c r="C9" s="75">
        <v>0</v>
      </c>
      <c r="D9" s="75">
        <v>0</v>
      </c>
      <c r="E9" s="220">
        <v>10416586.810000001</v>
      </c>
      <c r="F9" s="220">
        <v>20619455.989999998</v>
      </c>
      <c r="G9" s="220">
        <v>22375326.969999999</v>
      </c>
    </row>
    <row r="10" spans="1:7" x14ac:dyDescent="0.25">
      <c r="A10" s="58" t="s">
        <v>483</v>
      </c>
      <c r="B10" s="75">
        <v>0</v>
      </c>
      <c r="C10" s="75">
        <v>0</v>
      </c>
      <c r="D10" s="75">
        <v>0</v>
      </c>
      <c r="E10" s="220">
        <v>0</v>
      </c>
      <c r="F10" s="220">
        <v>342793.19</v>
      </c>
      <c r="G10" s="220">
        <v>0</v>
      </c>
    </row>
    <row r="11" spans="1:7" x14ac:dyDescent="0.25">
      <c r="A11" s="58" t="s">
        <v>484</v>
      </c>
      <c r="B11" s="75">
        <v>0</v>
      </c>
      <c r="C11" s="75">
        <v>0</v>
      </c>
      <c r="D11" s="75">
        <v>0</v>
      </c>
      <c r="E11" s="220">
        <v>2409267.62</v>
      </c>
      <c r="F11" s="220">
        <v>4109632.66</v>
      </c>
      <c r="G11" s="220">
        <v>687492.16</v>
      </c>
    </row>
    <row r="12" spans="1:7" x14ac:dyDescent="0.25">
      <c r="A12" s="58" t="s">
        <v>485</v>
      </c>
      <c r="B12" s="75">
        <v>0</v>
      </c>
      <c r="C12" s="75">
        <v>0</v>
      </c>
      <c r="D12" s="75">
        <v>0</v>
      </c>
      <c r="E12" s="220">
        <v>5107405.25</v>
      </c>
      <c r="F12" s="220">
        <v>5970872.3099999996</v>
      </c>
      <c r="G12" s="220">
        <v>202605.8</v>
      </c>
    </row>
    <row r="13" spans="1:7" x14ac:dyDescent="0.25">
      <c r="A13" s="59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39850208.629999995</v>
      </c>
      <c r="F28" s="119">
        <f t="shared" si="2"/>
        <v>72521052.879999995</v>
      </c>
      <c r="G28" s="119">
        <f t="shared" si="2"/>
        <v>69982503.989999995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502</v>
      </c>
    </row>
    <row r="32" spans="1:7" x14ac:dyDescent="0.25">
      <c r="A32" t="s">
        <v>503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B7:D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C29" sqref="C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0" t="s">
        <v>504</v>
      </c>
      <c r="B1" s="163"/>
      <c r="C1" s="163"/>
      <c r="D1" s="163"/>
      <c r="E1" s="163"/>
      <c r="F1" s="163"/>
    </row>
    <row r="2" spans="1:6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7"/>
    </row>
    <row r="3" spans="1:6" x14ac:dyDescent="0.25">
      <c r="A3" s="168" t="s">
        <v>505</v>
      </c>
      <c r="B3" s="169"/>
      <c r="C3" s="169"/>
      <c r="D3" s="169"/>
      <c r="E3" s="169"/>
      <c r="F3" s="170"/>
    </row>
    <row r="4" spans="1:6" ht="30" x14ac:dyDescent="0.25">
      <c r="A4" s="139" t="s">
        <v>4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25">
      <c r="A5" s="143" t="s">
        <v>511</v>
      </c>
      <c r="B5" s="148"/>
      <c r="C5" s="148"/>
      <c r="D5" s="148"/>
      <c r="E5" s="148"/>
      <c r="F5" s="148"/>
    </row>
    <row r="6" spans="1:6" ht="30" x14ac:dyDescent="0.25">
      <c r="A6" s="146" t="s">
        <v>512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514</v>
      </c>
      <c r="B9" s="145"/>
      <c r="C9" s="145"/>
      <c r="D9" s="145"/>
      <c r="E9" s="145"/>
      <c r="F9" s="145"/>
    </row>
    <row r="10" spans="1:6" x14ac:dyDescent="0.25">
      <c r="A10" s="146" t="s">
        <v>515</v>
      </c>
      <c r="B10" s="155"/>
      <c r="C10" s="155"/>
      <c r="D10" s="155"/>
      <c r="E10" s="155"/>
      <c r="F10" s="155"/>
    </row>
    <row r="11" spans="1:6" x14ac:dyDescent="0.25">
      <c r="A11" s="67" t="s">
        <v>516</v>
      </c>
      <c r="B11" s="155"/>
      <c r="C11" s="155"/>
      <c r="D11" s="155"/>
      <c r="E11" s="155"/>
      <c r="F11" s="155"/>
    </row>
    <row r="12" spans="1:6" x14ac:dyDescent="0.25">
      <c r="A12" s="67" t="s">
        <v>517</v>
      </c>
      <c r="B12" s="155"/>
      <c r="C12" s="155"/>
      <c r="D12" s="155"/>
      <c r="E12" s="155"/>
      <c r="F12" s="155"/>
    </row>
    <row r="13" spans="1:6" x14ac:dyDescent="0.25">
      <c r="A13" s="67" t="s">
        <v>518</v>
      </c>
      <c r="B13" s="155"/>
      <c r="C13" s="155"/>
      <c r="D13" s="155"/>
      <c r="E13" s="155"/>
      <c r="F13" s="155"/>
    </row>
    <row r="14" spans="1:6" x14ac:dyDescent="0.25">
      <c r="A14" s="146" t="s">
        <v>519</v>
      </c>
      <c r="B14" s="155"/>
      <c r="C14" s="155"/>
      <c r="D14" s="155"/>
      <c r="E14" s="155"/>
      <c r="F14" s="155"/>
    </row>
    <row r="15" spans="1:6" x14ac:dyDescent="0.25">
      <c r="A15" s="67" t="s">
        <v>516</v>
      </c>
      <c r="B15" s="155"/>
      <c r="C15" s="155"/>
      <c r="D15" s="155"/>
      <c r="E15" s="155"/>
      <c r="F15" s="155"/>
    </row>
    <row r="16" spans="1:6" x14ac:dyDescent="0.25">
      <c r="A16" s="67" t="s">
        <v>517</v>
      </c>
      <c r="B16" s="156"/>
      <c r="C16" s="156"/>
      <c r="D16" s="156"/>
      <c r="E16" s="156"/>
      <c r="F16" s="156"/>
    </row>
    <row r="17" spans="1:6" x14ac:dyDescent="0.25">
      <c r="A17" s="67" t="s">
        <v>518</v>
      </c>
      <c r="B17" s="157"/>
      <c r="C17" s="157"/>
      <c r="D17" s="157"/>
      <c r="E17" s="157"/>
      <c r="F17" s="157"/>
    </row>
    <row r="18" spans="1:6" x14ac:dyDescent="0.25">
      <c r="A18" s="146" t="s">
        <v>520</v>
      </c>
      <c r="B18" s="157"/>
      <c r="C18" s="157"/>
      <c r="D18" s="157"/>
      <c r="E18" s="157"/>
      <c r="F18" s="157"/>
    </row>
    <row r="19" spans="1:6" x14ac:dyDescent="0.25">
      <c r="A19" s="146" t="s">
        <v>521</v>
      </c>
      <c r="B19" s="157"/>
      <c r="C19" s="157"/>
      <c r="D19" s="157"/>
      <c r="E19" s="157"/>
      <c r="F19" s="157"/>
    </row>
    <row r="20" spans="1:6" x14ac:dyDescent="0.25">
      <c r="A20" s="146" t="s">
        <v>522</v>
      </c>
      <c r="B20" s="158"/>
      <c r="C20" s="158"/>
      <c r="D20" s="158"/>
      <c r="E20" s="158"/>
      <c r="F20" s="158"/>
    </row>
    <row r="21" spans="1:6" x14ac:dyDescent="0.25">
      <c r="A21" s="146" t="s">
        <v>523</v>
      </c>
      <c r="B21" s="158"/>
      <c r="C21" s="158"/>
      <c r="D21" s="158"/>
      <c r="E21" s="158"/>
      <c r="F21" s="158"/>
    </row>
    <row r="22" spans="1:6" x14ac:dyDescent="0.25">
      <c r="A22" s="146" t="s">
        <v>524</v>
      </c>
      <c r="B22" s="158"/>
      <c r="C22" s="158"/>
      <c r="D22" s="158"/>
      <c r="E22" s="158"/>
      <c r="F22" s="158"/>
    </row>
    <row r="23" spans="1:6" x14ac:dyDescent="0.25">
      <c r="A23" s="146" t="s">
        <v>525</v>
      </c>
      <c r="B23" s="158"/>
      <c r="C23" s="158"/>
      <c r="D23" s="158"/>
      <c r="E23" s="158"/>
      <c r="F23" s="158"/>
    </row>
    <row r="24" spans="1:6" x14ac:dyDescent="0.25">
      <c r="A24" s="146" t="s">
        <v>526</v>
      </c>
      <c r="B24" s="150"/>
      <c r="C24" s="150"/>
      <c r="D24" s="150"/>
      <c r="E24" s="150"/>
      <c r="F24" s="150"/>
    </row>
    <row r="25" spans="1:6" x14ac:dyDescent="0.25">
      <c r="A25" s="146" t="s">
        <v>527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528</v>
      </c>
      <c r="B27" s="149"/>
      <c r="C27" s="149"/>
      <c r="D27" s="149"/>
      <c r="E27" s="149"/>
      <c r="F27" s="149"/>
    </row>
    <row r="28" spans="1:6" x14ac:dyDescent="0.25">
      <c r="A28" s="146" t="s">
        <v>529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530</v>
      </c>
      <c r="B30" s="53"/>
      <c r="C30" s="53"/>
      <c r="D30" s="53"/>
      <c r="E30" s="53"/>
      <c r="F30" s="53"/>
    </row>
    <row r="31" spans="1:6" x14ac:dyDescent="0.25">
      <c r="A31" s="154" t="s">
        <v>515</v>
      </c>
      <c r="B31" s="91"/>
      <c r="C31" s="91"/>
      <c r="D31" s="91"/>
      <c r="E31" s="91"/>
      <c r="F31" s="91"/>
    </row>
    <row r="32" spans="1:6" x14ac:dyDescent="0.25">
      <c r="A32" s="154" t="s">
        <v>519</v>
      </c>
      <c r="B32" s="91"/>
      <c r="C32" s="91"/>
      <c r="D32" s="91"/>
      <c r="E32" s="91"/>
      <c r="F32" s="91"/>
    </row>
    <row r="33" spans="1:6" x14ac:dyDescent="0.25">
      <c r="A33" s="154" t="s">
        <v>531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532</v>
      </c>
      <c r="B35" s="53"/>
      <c r="C35" s="53"/>
      <c r="D35" s="53"/>
      <c r="E35" s="53"/>
      <c r="F35" s="53"/>
    </row>
    <row r="36" spans="1:6" x14ac:dyDescent="0.25">
      <c r="A36" s="154" t="s">
        <v>533</v>
      </c>
      <c r="B36" s="53"/>
      <c r="C36" s="53"/>
      <c r="D36" s="53"/>
      <c r="E36" s="53"/>
      <c r="F36" s="53"/>
    </row>
    <row r="37" spans="1:6" x14ac:dyDescent="0.25">
      <c r="A37" s="154" t="s">
        <v>534</v>
      </c>
      <c r="B37" s="53"/>
      <c r="C37" s="53"/>
      <c r="D37" s="53"/>
      <c r="E37" s="53"/>
      <c r="F37" s="53"/>
    </row>
    <row r="38" spans="1:6" x14ac:dyDescent="0.25">
      <c r="A38" s="154" t="s">
        <v>535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537</v>
      </c>
      <c r="B42" s="53"/>
      <c r="C42" s="53"/>
      <c r="D42" s="53"/>
      <c r="E42" s="53"/>
      <c r="F42" s="53"/>
    </row>
    <row r="43" spans="1:6" x14ac:dyDescent="0.25">
      <c r="A43" s="154" t="s">
        <v>538</v>
      </c>
      <c r="B43" s="91"/>
      <c r="C43" s="91"/>
      <c r="D43" s="91"/>
      <c r="E43" s="91"/>
      <c r="F43" s="91"/>
    </row>
    <row r="44" spans="1:6" x14ac:dyDescent="0.25">
      <c r="A44" s="154" t="s">
        <v>539</v>
      </c>
      <c r="B44" s="91"/>
      <c r="C44" s="91"/>
      <c r="D44" s="91"/>
      <c r="E44" s="91"/>
      <c r="F44" s="91"/>
    </row>
    <row r="45" spans="1:6" x14ac:dyDescent="0.25">
      <c r="A45" s="154" t="s">
        <v>540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541</v>
      </c>
      <c r="B47" s="53"/>
      <c r="C47" s="53"/>
      <c r="D47" s="53"/>
      <c r="E47" s="53"/>
      <c r="F47" s="53"/>
    </row>
    <row r="48" spans="1:6" x14ac:dyDescent="0.25">
      <c r="A48" s="154" t="s">
        <v>539</v>
      </c>
      <c r="B48" s="91"/>
      <c r="C48" s="91"/>
      <c r="D48" s="91"/>
      <c r="E48" s="91"/>
      <c r="F48" s="91"/>
    </row>
    <row r="49" spans="1:6" x14ac:dyDescent="0.25">
      <c r="A49" s="154" t="s">
        <v>540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542</v>
      </c>
      <c r="B51" s="53"/>
      <c r="C51" s="53"/>
      <c r="D51" s="53"/>
      <c r="E51" s="53"/>
      <c r="F51" s="53"/>
    </row>
    <row r="52" spans="1:6" x14ac:dyDescent="0.25">
      <c r="A52" s="154" t="s">
        <v>539</v>
      </c>
      <c r="B52" s="91"/>
      <c r="C52" s="91"/>
      <c r="D52" s="91"/>
      <c r="E52" s="91"/>
      <c r="F52" s="91"/>
    </row>
    <row r="53" spans="1:6" x14ac:dyDescent="0.25">
      <c r="A53" s="154" t="s">
        <v>540</v>
      </c>
      <c r="B53" s="91"/>
      <c r="C53" s="91"/>
      <c r="D53" s="91"/>
      <c r="E53" s="91"/>
      <c r="F53" s="91"/>
    </row>
    <row r="54" spans="1:6" x14ac:dyDescent="0.25">
      <c r="A54" s="154" t="s">
        <v>543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544</v>
      </c>
      <c r="B56" s="53"/>
      <c r="C56" s="53"/>
      <c r="D56" s="53"/>
      <c r="E56" s="53"/>
      <c r="F56" s="53"/>
    </row>
    <row r="57" spans="1:6" x14ac:dyDescent="0.25">
      <c r="A57" s="154" t="s">
        <v>539</v>
      </c>
      <c r="B57" s="91"/>
      <c r="C57" s="91"/>
      <c r="D57" s="91"/>
      <c r="E57" s="91"/>
      <c r="F57" s="91"/>
    </row>
    <row r="58" spans="1:6" x14ac:dyDescent="0.25">
      <c r="A58" s="154" t="s">
        <v>540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545</v>
      </c>
      <c r="B60" s="53"/>
      <c r="C60" s="53"/>
      <c r="D60" s="53"/>
      <c r="E60" s="53"/>
      <c r="F60" s="53"/>
    </row>
    <row r="61" spans="1:6" x14ac:dyDescent="0.25">
      <c r="A61" s="154" t="s">
        <v>546</v>
      </c>
      <c r="B61" s="141"/>
      <c r="C61" s="141"/>
      <c r="D61" s="141"/>
      <c r="E61" s="141"/>
      <c r="F61" s="141"/>
    </row>
    <row r="62" spans="1:6" x14ac:dyDescent="0.25">
      <c r="A62" s="154" t="s">
        <v>547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548</v>
      </c>
      <c r="B64" s="141"/>
      <c r="C64" s="141"/>
      <c r="D64" s="141"/>
      <c r="E64" s="141"/>
      <c r="F64" s="141"/>
    </row>
    <row r="65" spans="1:6" x14ac:dyDescent="0.25">
      <c r="A65" s="154" t="s">
        <v>549</v>
      </c>
      <c r="B65" s="141"/>
      <c r="C65" s="141"/>
      <c r="D65" s="141"/>
      <c r="E65" s="141"/>
      <c r="F65" s="141"/>
    </row>
    <row r="66" spans="1:6" x14ac:dyDescent="0.25">
      <c r="A66" s="154" t="s">
        <v>550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443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 xml:space="preserve"> Junta Municipal de Agua Potable y Alcantarillado de Acámbaro,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445</v>
      </c>
      <c r="B5" s="132"/>
      <c r="C5" s="132"/>
      <c r="D5" s="132"/>
      <c r="E5" s="132"/>
      <c r="F5" s="132"/>
      <c r="G5" s="133"/>
    </row>
    <row r="6" spans="1:7" x14ac:dyDescent="0.25">
      <c r="A6" s="186" t="s">
        <v>551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552</v>
      </c>
      <c r="C7" s="187"/>
      <c r="D7" s="187"/>
      <c r="E7" s="187"/>
      <c r="F7" s="187"/>
      <c r="G7" s="187"/>
    </row>
    <row r="8" spans="1:7" ht="30" x14ac:dyDescent="0.25">
      <c r="A8" s="71" t="s">
        <v>494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477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 xml:space="preserve"> Junta Municipal de Agua Potable y Alcantarillado de Acámbaro,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478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445</v>
      </c>
      <c r="B5" s="114"/>
      <c r="C5" s="114"/>
      <c r="D5" s="114"/>
      <c r="E5" s="114"/>
      <c r="F5" s="114"/>
      <c r="G5" s="115"/>
    </row>
    <row r="6" spans="1:7" x14ac:dyDescent="0.25">
      <c r="A6" s="190" t="s">
        <v>563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552</v>
      </c>
      <c r="C7" s="187"/>
      <c r="D7" s="187"/>
      <c r="E7" s="187"/>
      <c r="F7" s="187"/>
      <c r="G7" s="187"/>
    </row>
    <row r="8" spans="1:7" x14ac:dyDescent="0.25">
      <c r="A8" s="26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492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 xml:space="preserve"> Junta Municipal de Agua Potable y Alcantarillado de Acámbaro,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551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9"/>
      <c r="B6" s="195"/>
      <c r="C6" s="195"/>
      <c r="D6" s="195"/>
      <c r="E6" s="195"/>
      <c r="F6" s="195"/>
      <c r="G6" s="37" t="s">
        <v>567</v>
      </c>
    </row>
    <row r="7" spans="1:7" x14ac:dyDescent="0.25">
      <c r="A7" s="62" t="s">
        <v>494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579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580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500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 xml:space="preserve"> Junta Municipal de Agua Potable y Alcantarillado de Acámbaro,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563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581</v>
      </c>
    </row>
    <row r="7" spans="1:7" x14ac:dyDescent="0.25">
      <c r="A7" s="26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579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580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504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 xml:space="preserve"> Junta Municipal de Agua Potable y Alcantarillado de Acámbaro,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506</v>
      </c>
      <c r="C4" s="121" t="s">
        <v>507</v>
      </c>
      <c r="D4" s="121" t="s">
        <v>508</v>
      </c>
      <c r="E4" s="121" t="s">
        <v>509</v>
      </c>
      <c r="F4" s="121" t="s">
        <v>510</v>
      </c>
    </row>
    <row r="5" spans="1:6" ht="12.75" customHeight="1" x14ac:dyDescent="0.25">
      <c r="A5" s="18" t="s">
        <v>511</v>
      </c>
      <c r="B5" s="53"/>
      <c r="C5" s="53"/>
      <c r="D5" s="53"/>
      <c r="E5" s="53"/>
      <c r="F5" s="53"/>
    </row>
    <row r="6" spans="1:6" ht="30" x14ac:dyDescent="0.25">
      <c r="A6" s="59" t="s">
        <v>512</v>
      </c>
      <c r="B6" s="60"/>
      <c r="C6" s="60"/>
      <c r="D6" s="60"/>
      <c r="E6" s="60"/>
      <c r="F6" s="60"/>
    </row>
    <row r="7" spans="1:6" ht="15" x14ac:dyDescent="0.25">
      <c r="A7" s="59" t="s">
        <v>513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514</v>
      </c>
      <c r="B9" s="45"/>
      <c r="C9" s="45"/>
      <c r="D9" s="45"/>
      <c r="E9" s="45"/>
      <c r="F9" s="45"/>
    </row>
    <row r="10" spans="1:6" ht="15" x14ac:dyDescent="0.25">
      <c r="A10" s="59" t="s">
        <v>515</v>
      </c>
      <c r="B10" s="60"/>
      <c r="C10" s="60"/>
      <c r="D10" s="60"/>
      <c r="E10" s="60"/>
      <c r="F10" s="60"/>
    </row>
    <row r="11" spans="1:6" ht="15" x14ac:dyDescent="0.25">
      <c r="A11" s="80" t="s">
        <v>516</v>
      </c>
      <c r="B11" s="60"/>
      <c r="C11" s="60"/>
      <c r="D11" s="60"/>
      <c r="E11" s="60"/>
      <c r="F11" s="60"/>
    </row>
    <row r="12" spans="1:6" ht="15" x14ac:dyDescent="0.25">
      <c r="A12" s="80" t="s">
        <v>517</v>
      </c>
      <c r="B12" s="60"/>
      <c r="C12" s="60"/>
      <c r="D12" s="60"/>
      <c r="E12" s="60"/>
      <c r="F12" s="60"/>
    </row>
    <row r="13" spans="1:6" ht="15" x14ac:dyDescent="0.25">
      <c r="A13" s="80" t="s">
        <v>518</v>
      </c>
      <c r="B13" s="60"/>
      <c r="C13" s="60"/>
      <c r="D13" s="60"/>
      <c r="E13" s="60"/>
      <c r="F13" s="60"/>
    </row>
    <row r="14" spans="1:6" ht="15" x14ac:dyDescent="0.25">
      <c r="A14" s="59" t="s">
        <v>519</v>
      </c>
      <c r="B14" s="60"/>
      <c r="C14" s="60"/>
      <c r="D14" s="60"/>
      <c r="E14" s="60"/>
      <c r="F14" s="60"/>
    </row>
    <row r="15" spans="1:6" ht="15" x14ac:dyDescent="0.25">
      <c r="A15" s="80" t="s">
        <v>516</v>
      </c>
      <c r="B15" s="60"/>
      <c r="C15" s="60"/>
      <c r="D15" s="60"/>
      <c r="E15" s="60"/>
      <c r="F15" s="60"/>
    </row>
    <row r="16" spans="1:6" ht="15" x14ac:dyDescent="0.25">
      <c r="A16" s="80" t="s">
        <v>517</v>
      </c>
      <c r="B16" s="60"/>
      <c r="C16" s="60"/>
      <c r="D16" s="60"/>
      <c r="E16" s="60"/>
      <c r="F16" s="60"/>
    </row>
    <row r="17" spans="1:6" ht="15" x14ac:dyDescent="0.25">
      <c r="A17" s="80" t="s">
        <v>518</v>
      </c>
      <c r="B17" s="60"/>
      <c r="C17" s="60"/>
      <c r="D17" s="60"/>
      <c r="E17" s="60"/>
      <c r="F17" s="60"/>
    </row>
    <row r="18" spans="1:6" ht="15" x14ac:dyDescent="0.25">
      <c r="A18" s="59" t="s">
        <v>520</v>
      </c>
      <c r="B18" s="122"/>
      <c r="C18" s="60"/>
      <c r="D18" s="60"/>
      <c r="E18" s="60"/>
      <c r="F18" s="60"/>
    </row>
    <row r="19" spans="1:6" ht="15" x14ac:dyDescent="0.25">
      <c r="A19" s="59" t="s">
        <v>521</v>
      </c>
      <c r="B19" s="60"/>
      <c r="C19" s="60"/>
      <c r="D19" s="60"/>
      <c r="E19" s="60"/>
      <c r="F19" s="60"/>
    </row>
    <row r="20" spans="1:6" ht="30" x14ac:dyDescent="0.25">
      <c r="A20" s="59" t="s">
        <v>522</v>
      </c>
      <c r="B20" s="123"/>
      <c r="C20" s="123"/>
      <c r="D20" s="123"/>
      <c r="E20" s="123"/>
      <c r="F20" s="123"/>
    </row>
    <row r="21" spans="1:6" ht="30" x14ac:dyDescent="0.25">
      <c r="A21" s="59" t="s">
        <v>523</v>
      </c>
      <c r="B21" s="123"/>
      <c r="C21" s="123"/>
      <c r="D21" s="123"/>
      <c r="E21" s="123"/>
      <c r="F21" s="123"/>
    </row>
    <row r="22" spans="1:6" ht="30" x14ac:dyDescent="0.25">
      <c r="A22" s="59" t="s">
        <v>524</v>
      </c>
      <c r="B22" s="123"/>
      <c r="C22" s="123"/>
      <c r="D22" s="123"/>
      <c r="E22" s="123"/>
      <c r="F22" s="123"/>
    </row>
    <row r="23" spans="1:6" ht="15" x14ac:dyDescent="0.25">
      <c r="A23" s="59" t="s">
        <v>525</v>
      </c>
      <c r="B23" s="123"/>
      <c r="C23" s="123"/>
      <c r="D23" s="123"/>
      <c r="E23" s="123"/>
      <c r="F23" s="123"/>
    </row>
    <row r="24" spans="1:6" ht="15" x14ac:dyDescent="0.25">
      <c r="A24" s="59" t="s">
        <v>526</v>
      </c>
      <c r="B24" s="124"/>
      <c r="C24" s="60"/>
      <c r="D24" s="60"/>
      <c r="E24" s="60"/>
      <c r="F24" s="60"/>
    </row>
    <row r="25" spans="1:6" ht="15" x14ac:dyDescent="0.25">
      <c r="A25" s="59" t="s">
        <v>527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528</v>
      </c>
      <c r="B27" s="45"/>
      <c r="C27" s="45"/>
      <c r="D27" s="45"/>
      <c r="E27" s="45"/>
      <c r="F27" s="45"/>
    </row>
    <row r="28" spans="1:6" ht="15" x14ac:dyDescent="0.25">
      <c r="A28" s="59" t="s">
        <v>529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530</v>
      </c>
      <c r="B30" s="45"/>
      <c r="C30" s="45"/>
      <c r="D30" s="45"/>
      <c r="E30" s="45"/>
      <c r="F30" s="45"/>
    </row>
    <row r="31" spans="1:6" ht="15" x14ac:dyDescent="0.25">
      <c r="A31" s="59" t="s">
        <v>515</v>
      </c>
      <c r="B31" s="60"/>
      <c r="C31" s="60"/>
      <c r="D31" s="60"/>
      <c r="E31" s="60"/>
      <c r="F31" s="60"/>
    </row>
    <row r="32" spans="1:6" ht="15" x14ac:dyDescent="0.25">
      <c r="A32" s="59" t="s">
        <v>519</v>
      </c>
      <c r="B32" s="60"/>
      <c r="C32" s="60"/>
      <c r="D32" s="60"/>
      <c r="E32" s="60"/>
      <c r="F32" s="60"/>
    </row>
    <row r="33" spans="1:6" ht="15" x14ac:dyDescent="0.25">
      <c r="A33" s="59" t="s">
        <v>531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532</v>
      </c>
      <c r="B35" s="45"/>
      <c r="C35" s="45"/>
      <c r="D35" s="45"/>
      <c r="E35" s="45"/>
      <c r="F35" s="45"/>
    </row>
    <row r="36" spans="1:6" ht="15" x14ac:dyDescent="0.25">
      <c r="A36" s="59" t="s">
        <v>533</v>
      </c>
      <c r="B36" s="60"/>
      <c r="C36" s="60"/>
      <c r="D36" s="60"/>
      <c r="E36" s="60"/>
      <c r="F36" s="60"/>
    </row>
    <row r="37" spans="1:6" ht="15" x14ac:dyDescent="0.25">
      <c r="A37" s="59" t="s">
        <v>534</v>
      </c>
      <c r="B37" s="60"/>
      <c r="C37" s="60"/>
      <c r="D37" s="60"/>
      <c r="E37" s="60"/>
      <c r="F37" s="60"/>
    </row>
    <row r="38" spans="1:6" ht="15" x14ac:dyDescent="0.25">
      <c r="A38" s="59" t="s">
        <v>535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537</v>
      </c>
      <c r="B42" s="45"/>
      <c r="C42" s="45"/>
      <c r="D42" s="45"/>
      <c r="E42" s="45"/>
      <c r="F42" s="45"/>
    </row>
    <row r="43" spans="1:6" ht="15" x14ac:dyDescent="0.25">
      <c r="A43" s="59" t="s">
        <v>538</v>
      </c>
      <c r="B43" s="60"/>
      <c r="C43" s="60"/>
      <c r="D43" s="60"/>
      <c r="E43" s="60"/>
      <c r="F43" s="60"/>
    </row>
    <row r="44" spans="1:6" ht="15" x14ac:dyDescent="0.25">
      <c r="A44" s="59" t="s">
        <v>539</v>
      </c>
      <c r="B44" s="60"/>
      <c r="C44" s="60"/>
      <c r="D44" s="60"/>
      <c r="E44" s="60"/>
      <c r="F44" s="60"/>
    </row>
    <row r="45" spans="1:6" ht="15" x14ac:dyDescent="0.25">
      <c r="A45" s="59" t="s">
        <v>540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541</v>
      </c>
      <c r="B47" s="45"/>
      <c r="C47" s="45"/>
      <c r="D47" s="45"/>
      <c r="E47" s="45"/>
      <c r="F47" s="45"/>
    </row>
    <row r="48" spans="1:6" ht="15" x14ac:dyDescent="0.25">
      <c r="A48" s="59" t="s">
        <v>539</v>
      </c>
      <c r="B48" s="123"/>
      <c r="C48" s="123"/>
      <c r="D48" s="123"/>
      <c r="E48" s="123"/>
      <c r="F48" s="123"/>
    </row>
    <row r="49" spans="1:6" ht="15" x14ac:dyDescent="0.25">
      <c r="A49" s="59" t="s">
        <v>540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542</v>
      </c>
      <c r="B51" s="45"/>
      <c r="C51" s="45"/>
      <c r="D51" s="45"/>
      <c r="E51" s="45"/>
      <c r="F51" s="45"/>
    </row>
    <row r="52" spans="1:6" ht="15" x14ac:dyDescent="0.25">
      <c r="A52" s="59" t="s">
        <v>539</v>
      </c>
      <c r="B52" s="60"/>
      <c r="C52" s="60"/>
      <c r="D52" s="60"/>
      <c r="E52" s="60"/>
      <c r="F52" s="60"/>
    </row>
    <row r="53" spans="1:6" ht="15" x14ac:dyDescent="0.25">
      <c r="A53" s="59" t="s">
        <v>540</v>
      </c>
      <c r="B53" s="60"/>
      <c r="C53" s="60"/>
      <c r="D53" s="60"/>
      <c r="E53" s="60"/>
      <c r="F53" s="60"/>
    </row>
    <row r="54" spans="1:6" ht="15" x14ac:dyDescent="0.25">
      <c r="A54" s="59" t="s">
        <v>543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Normal="100" workbookViewId="0">
      <selection activeCell="A5" sqref="A5:H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6"/>
      <c r="H2" s="167"/>
    </row>
    <row r="3" spans="1:8" ht="15" customHeight="1" x14ac:dyDescent="0.25">
      <c r="A3" s="168" t="s">
        <v>123</v>
      </c>
      <c r="B3" s="169"/>
      <c r="C3" s="169"/>
      <c r="D3" s="169"/>
      <c r="E3" s="169"/>
      <c r="F3" s="169"/>
      <c r="G3" s="169"/>
      <c r="H3" s="170"/>
    </row>
    <row r="4" spans="1:8" ht="15" customHeight="1" x14ac:dyDescent="0.25">
      <c r="A4" s="168" t="s">
        <v>585</v>
      </c>
      <c r="B4" s="169"/>
      <c r="C4" s="169"/>
      <c r="D4" s="169"/>
      <c r="E4" s="169"/>
      <c r="F4" s="169"/>
      <c r="G4" s="169"/>
      <c r="H4" s="170"/>
    </row>
    <row r="5" spans="1:8" x14ac:dyDescent="0.25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5" customHeight="1" x14ac:dyDescent="0.2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202">
        <v>27847371.920000002</v>
      </c>
      <c r="C18" s="108"/>
      <c r="D18" s="108"/>
      <c r="E18" s="108"/>
      <c r="F18" s="202">
        <v>30461973.66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27847371.920000002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30461973.66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5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4.45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4.45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4.45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5" customHeight="1" x14ac:dyDescent="0.25">
      <c r="A2" s="165" t="str">
        <f>'Formato 1'!A2</f>
        <v xml:space="preserve"> Junta Municipal de Agua Potable y Alcantarillado de Acámbaro, Gto.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 t="s">
        <v>163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25">
      <c r="A4" s="168" t="str">
        <f>'Formato 2'!A4</f>
        <v>Del 1 de enero al 31 de Diciembre del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D28" sqref="D2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2" t="s">
        <v>186</v>
      </c>
      <c r="B1" s="163"/>
      <c r="C1" s="163"/>
      <c r="D1" s="164"/>
    </row>
    <row r="2" spans="1:4" x14ac:dyDescent="0.25">
      <c r="A2" s="110" t="str">
        <f>'Formato 1'!A2</f>
        <v xml:space="preserve"> Junta Municipal de Agua Potable y Alcantarillado de Acámbaro, Gto.</v>
      </c>
      <c r="B2" s="111"/>
      <c r="C2" s="111"/>
      <c r="D2" s="112"/>
    </row>
    <row r="3" spans="1:4" x14ac:dyDescent="0.25">
      <c r="A3" s="113" t="s">
        <v>187</v>
      </c>
      <c r="B3" s="114"/>
      <c r="C3" s="114"/>
      <c r="D3" s="115"/>
    </row>
    <row r="4" spans="1:4" x14ac:dyDescent="0.25">
      <c r="A4" s="113" t="str">
        <f>'Formato 3'!A4</f>
        <v>Del 1 de enero al 31 de Diciembre del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">
        <f>SUM(B9:B11)</f>
        <v>64020193</v>
      </c>
      <c r="C8" s="14">
        <f>SUM(C9:C11)</f>
        <v>69139204.689999998</v>
      </c>
      <c r="D8" s="14">
        <f>SUM(D9:D11)</f>
        <v>69139204.689999998</v>
      </c>
    </row>
    <row r="9" spans="1:4" x14ac:dyDescent="0.25">
      <c r="A9" s="58" t="s">
        <v>192</v>
      </c>
      <c r="B9" s="203">
        <v>64020193</v>
      </c>
      <c r="C9" s="203">
        <v>69139204.689999998</v>
      </c>
      <c r="D9" s="203">
        <v>69139204.689999998</v>
      </c>
    </row>
    <row r="10" spans="1:4" x14ac:dyDescent="0.25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195</v>
      </c>
      <c r="B13" s="14">
        <f>B14+B15</f>
        <v>64020193</v>
      </c>
      <c r="C13" s="14">
        <f>C14+C15</f>
        <v>69982503.989999995</v>
      </c>
      <c r="D13" s="14">
        <f>D14+D15</f>
        <v>69970987.790000007</v>
      </c>
    </row>
    <row r="14" spans="1:4" x14ac:dyDescent="0.25">
      <c r="A14" s="58" t="s">
        <v>196</v>
      </c>
      <c r="B14" s="203">
        <v>64020193</v>
      </c>
      <c r="C14" s="203">
        <v>69982503.989999995</v>
      </c>
      <c r="D14" s="203">
        <v>69970987.790000007</v>
      </c>
    </row>
    <row r="15" spans="1:4" x14ac:dyDescent="0.25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198</v>
      </c>
      <c r="B17" s="15">
        <v>0</v>
      </c>
      <c r="C17" s="14">
        <f>C18+C19</f>
        <v>12470043.869999999</v>
      </c>
      <c r="D17" s="14">
        <f>D18+D19</f>
        <v>12470043.869999999</v>
      </c>
    </row>
    <row r="18" spans="1:4" x14ac:dyDescent="0.25">
      <c r="A18" s="58" t="s">
        <v>199</v>
      </c>
      <c r="B18" s="16">
        <v>0</v>
      </c>
      <c r="C18" s="204">
        <v>12470043.869999999</v>
      </c>
      <c r="D18" s="204">
        <v>12470043.869999999</v>
      </c>
    </row>
    <row r="19" spans="1:4" x14ac:dyDescent="0.25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201</v>
      </c>
      <c r="B21" s="14">
        <f>B8-B13+B17</f>
        <v>0</v>
      </c>
      <c r="C21" s="14">
        <f>C8-C13+C17</f>
        <v>11626744.570000002</v>
      </c>
      <c r="D21" s="14">
        <f>D8-D13+D17</f>
        <v>11638260.76999999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202</v>
      </c>
      <c r="B23" s="14">
        <f>B21-B11</f>
        <v>0</v>
      </c>
      <c r="C23" s="14">
        <f>C21-C11</f>
        <v>11626744.570000002</v>
      </c>
      <c r="D23" s="14">
        <f>D21-D11</f>
        <v>11638260.76999999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203</v>
      </c>
      <c r="B25" s="14">
        <f>B23-B17</f>
        <v>0</v>
      </c>
      <c r="C25" s="14">
        <f>C23-C17</f>
        <v>-843299.29999999702</v>
      </c>
      <c r="D25" s="14">
        <f>D23-D17</f>
        <v>-831783.10000000894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25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209</v>
      </c>
      <c r="B33" s="4">
        <f>B25+B29</f>
        <v>0</v>
      </c>
      <c r="C33" s="4">
        <f>C25+C29</f>
        <v>-843299.29999999702</v>
      </c>
      <c r="D33" s="4">
        <f>D25+D29</f>
        <v>-831783.10000000894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25">
      <c r="A48" s="95" t="s">
        <v>217</v>
      </c>
      <c r="B48" s="96">
        <f>B9</f>
        <v>64020193</v>
      </c>
      <c r="C48" s="96">
        <f>C9</f>
        <v>69139204.689999998</v>
      </c>
      <c r="D48" s="96">
        <f>D9</f>
        <v>69139204.689999998</v>
      </c>
    </row>
    <row r="49" spans="1:4" x14ac:dyDescent="0.2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196</v>
      </c>
      <c r="B53" s="47">
        <f>B14</f>
        <v>64020193</v>
      </c>
      <c r="C53" s="47">
        <f>C14</f>
        <v>69982503.989999995</v>
      </c>
      <c r="D53" s="47">
        <f>D14</f>
        <v>69970987.790000007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199</v>
      </c>
      <c r="B55" s="22">
        <v>0</v>
      </c>
      <c r="C55" s="47">
        <f>C18</f>
        <v>12470043.869999999</v>
      </c>
      <c r="D55" s="47">
        <f>D18</f>
        <v>12470043.869999999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219</v>
      </c>
      <c r="B57" s="4">
        <f>B48+B49-B53+B55</f>
        <v>0</v>
      </c>
      <c r="C57" s="4">
        <f>C48+C49-C53+C55</f>
        <v>11626744.570000002</v>
      </c>
      <c r="D57" s="4">
        <f>D48+D49-D53+D55</f>
        <v>11638260.76999999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0</v>
      </c>
      <c r="C59" s="4">
        <f>C57-C49</f>
        <v>11626744.570000002</v>
      </c>
      <c r="D59" s="4">
        <f>D57-D49</f>
        <v>11638260.76999999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25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Normal="100" workbookViewId="0">
      <selection activeCell="A76" sqref="A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2" t="s">
        <v>225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 xml:space="preserve"> Junta Municipal de Agua Potable y Alcantarillado de Acámbaro,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226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del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5" t="s">
        <v>4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30" x14ac:dyDescent="0.25">
      <c r="A7" s="176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77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205">
        <v>64020193</v>
      </c>
      <c r="C15" s="205">
        <v>6500000</v>
      </c>
      <c r="D15" s="206">
        <v>70520193</v>
      </c>
      <c r="E15" s="205">
        <v>69139204.689999998</v>
      </c>
      <c r="F15" s="205">
        <v>69139204.689999998</v>
      </c>
      <c r="G15" s="47">
        <f t="shared" si="0"/>
        <v>5119011.6899999976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64020193</v>
      </c>
      <c r="C41" s="4">
        <f t="shared" si="7"/>
        <v>6500000</v>
      </c>
      <c r="D41" s="4">
        <f t="shared" si="7"/>
        <v>70520193</v>
      </c>
      <c r="E41" s="4">
        <f t="shared" si="7"/>
        <v>69139204.689999998</v>
      </c>
      <c r="F41" s="4">
        <f t="shared" si="7"/>
        <v>69139204.689999998</v>
      </c>
      <c r="G41" s="4">
        <f t="shared" si="7"/>
        <v>5119011.6899999976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5119011.6899999976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64020193</v>
      </c>
      <c r="C70" s="4">
        <f t="shared" si="16"/>
        <v>6500000</v>
      </c>
      <c r="D70" s="4">
        <f t="shared" si="16"/>
        <v>70520193</v>
      </c>
      <c r="E70" s="4">
        <f t="shared" si="16"/>
        <v>69139204.689999998</v>
      </c>
      <c r="F70" s="4">
        <f t="shared" si="16"/>
        <v>69139204.689999998</v>
      </c>
      <c r="G70" s="4">
        <f t="shared" si="16"/>
        <v>5119011.6899999976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Normal="100" workbookViewId="0">
      <selection activeCell="B7" sqref="B7:F7"/>
    </sheetView>
  </sheetViews>
  <sheetFormatPr baseColWidth="10" defaultColWidth="11" defaultRowHeight="15" x14ac:dyDescent="0.25"/>
  <cols>
    <col min="1" max="1" width="48.570312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0" t="s">
        <v>295</v>
      </c>
      <c r="B1" s="163"/>
      <c r="C1" s="163"/>
      <c r="D1" s="163"/>
      <c r="E1" s="163"/>
      <c r="F1" s="163"/>
      <c r="G1" s="164"/>
    </row>
    <row r="2" spans="1:7" x14ac:dyDescent="0.25">
      <c r="A2" s="125" t="str">
        <f>'Formato 1'!A2</f>
        <v xml:space="preserve"> Junta Municipal de Agua Potable y Alcantarillado de Acámbaro,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del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30" x14ac:dyDescent="0.25">
      <c r="A8" s="17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78"/>
    </row>
    <row r="9" spans="1:7" x14ac:dyDescent="0.25">
      <c r="A9" s="27" t="s">
        <v>303</v>
      </c>
      <c r="B9" s="83">
        <f t="shared" ref="B9:G9" si="0">SUM(B10,B18,B28,B38,B48,B58,B62,B71,B75)</f>
        <v>64020193.000000007</v>
      </c>
      <c r="C9" s="83">
        <f t="shared" si="0"/>
        <v>21481343.579999998</v>
      </c>
      <c r="D9" s="83">
        <f t="shared" si="0"/>
        <v>85501536.580000013</v>
      </c>
      <c r="E9" s="83">
        <f t="shared" si="0"/>
        <v>69982503.989999995</v>
      </c>
      <c r="F9" s="83">
        <f t="shared" si="0"/>
        <v>69970987.789999992</v>
      </c>
      <c r="G9" s="83">
        <f t="shared" si="0"/>
        <v>15519032.59</v>
      </c>
    </row>
    <row r="10" spans="1:7" x14ac:dyDescent="0.25">
      <c r="A10" s="84" t="s">
        <v>304</v>
      </c>
      <c r="B10" s="83">
        <f t="shared" ref="B10:G10" si="1">SUM(B11:B17)</f>
        <v>37415930.050000004</v>
      </c>
      <c r="C10" s="83">
        <f t="shared" si="1"/>
        <v>900000</v>
      </c>
      <c r="D10" s="83">
        <f t="shared" si="1"/>
        <v>38315930.050000004</v>
      </c>
      <c r="E10" s="83">
        <f t="shared" si="1"/>
        <v>35806802.369999997</v>
      </c>
      <c r="F10" s="83">
        <f t="shared" si="1"/>
        <v>35806802.369999997</v>
      </c>
      <c r="G10" s="83">
        <f t="shared" si="1"/>
        <v>2509127.6799999997</v>
      </c>
    </row>
    <row r="11" spans="1:7" x14ac:dyDescent="0.25">
      <c r="A11" s="85" t="s">
        <v>305</v>
      </c>
      <c r="B11" s="207">
        <v>21088074.440000001</v>
      </c>
      <c r="C11" s="207">
        <v>-302331.43</v>
      </c>
      <c r="D11" s="208">
        <v>20785743.010000002</v>
      </c>
      <c r="E11" s="207">
        <v>20030207.350000001</v>
      </c>
      <c r="F11" s="207">
        <v>20030207.350000001</v>
      </c>
      <c r="G11" s="209">
        <f>D11-E11</f>
        <v>755535.66000000015</v>
      </c>
    </row>
    <row r="12" spans="1:7" x14ac:dyDescent="0.25">
      <c r="A12" s="85" t="s">
        <v>306</v>
      </c>
      <c r="B12" s="207">
        <v>2069142.62</v>
      </c>
      <c r="C12" s="207">
        <v>0</v>
      </c>
      <c r="D12" s="208">
        <v>2069142.62</v>
      </c>
      <c r="E12" s="207">
        <v>2033315.57</v>
      </c>
      <c r="F12" s="207">
        <v>2033315.57</v>
      </c>
      <c r="G12" s="209">
        <f t="shared" ref="G12:G17" si="2">D12-E12</f>
        <v>35827.050000000047</v>
      </c>
    </row>
    <row r="13" spans="1:7" x14ac:dyDescent="0.25">
      <c r="A13" s="85" t="s">
        <v>307</v>
      </c>
      <c r="B13" s="207">
        <v>3777391.11</v>
      </c>
      <c r="C13" s="207">
        <v>0</v>
      </c>
      <c r="D13" s="208">
        <v>3777391.11</v>
      </c>
      <c r="E13" s="207">
        <v>3161150.94</v>
      </c>
      <c r="F13" s="207">
        <v>3161150.94</v>
      </c>
      <c r="G13" s="209">
        <f t="shared" si="2"/>
        <v>616240.16999999993</v>
      </c>
    </row>
    <row r="14" spans="1:7" x14ac:dyDescent="0.25">
      <c r="A14" s="85" t="s">
        <v>308</v>
      </c>
      <c r="B14" s="207">
        <v>5932914</v>
      </c>
      <c r="C14" s="207">
        <v>0</v>
      </c>
      <c r="D14" s="208">
        <v>5932914</v>
      </c>
      <c r="E14" s="207">
        <v>5209646.17</v>
      </c>
      <c r="F14" s="207">
        <v>5209646.17</v>
      </c>
      <c r="G14" s="209">
        <f t="shared" si="2"/>
        <v>723267.83000000007</v>
      </c>
    </row>
    <row r="15" spans="1:7" x14ac:dyDescent="0.25">
      <c r="A15" s="85" t="s">
        <v>309</v>
      </c>
      <c r="B15" s="207">
        <v>3942000</v>
      </c>
      <c r="C15" s="207">
        <v>1202331.43</v>
      </c>
      <c r="D15" s="208">
        <v>5144331.43</v>
      </c>
      <c r="E15" s="207">
        <v>4985342.05</v>
      </c>
      <c r="F15" s="207">
        <v>4985342.05</v>
      </c>
      <c r="G15" s="209">
        <f t="shared" si="2"/>
        <v>158989.37999999989</v>
      </c>
    </row>
    <row r="16" spans="1:7" x14ac:dyDescent="0.25">
      <c r="A16" s="85" t="s">
        <v>310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9">
        <f t="shared" si="2"/>
        <v>0</v>
      </c>
    </row>
    <row r="17" spans="1:7" x14ac:dyDescent="0.25">
      <c r="A17" s="85" t="s">
        <v>311</v>
      </c>
      <c r="B17" s="207">
        <v>606407.88</v>
      </c>
      <c r="C17" s="207">
        <v>0</v>
      </c>
      <c r="D17" s="208">
        <v>606407.88</v>
      </c>
      <c r="E17" s="207">
        <v>387140.29</v>
      </c>
      <c r="F17" s="207">
        <v>387140.29</v>
      </c>
      <c r="G17" s="209">
        <f t="shared" si="2"/>
        <v>219267.59000000003</v>
      </c>
    </row>
    <row r="18" spans="1:7" x14ac:dyDescent="0.25">
      <c r="A18" s="84" t="s">
        <v>312</v>
      </c>
      <c r="B18" s="83">
        <f t="shared" ref="B18:G18" si="3">SUM(B19:B27)</f>
        <v>8169087.2499999991</v>
      </c>
      <c r="C18" s="83">
        <f t="shared" si="3"/>
        <v>4238382.7300000004</v>
      </c>
      <c r="D18" s="83">
        <f t="shared" si="3"/>
        <v>12407469.98</v>
      </c>
      <c r="E18" s="83">
        <f t="shared" si="3"/>
        <v>10910276.690000001</v>
      </c>
      <c r="F18" s="83">
        <f t="shared" si="3"/>
        <v>10900093.400000002</v>
      </c>
      <c r="G18" s="83">
        <f t="shared" si="3"/>
        <v>1497193.2899999991</v>
      </c>
    </row>
    <row r="19" spans="1:7" x14ac:dyDescent="0.25">
      <c r="A19" s="85" t="s">
        <v>313</v>
      </c>
      <c r="B19" s="207">
        <v>662718.01</v>
      </c>
      <c r="C19" s="207">
        <v>-98000</v>
      </c>
      <c r="D19" s="208">
        <v>564718.01</v>
      </c>
      <c r="E19" s="207">
        <v>323887.2</v>
      </c>
      <c r="F19" s="207">
        <v>316995.83</v>
      </c>
      <c r="G19" s="75">
        <f>D19-E19</f>
        <v>240830.81</v>
      </c>
    </row>
    <row r="20" spans="1:7" x14ac:dyDescent="0.25">
      <c r="A20" s="85" t="s">
        <v>314</v>
      </c>
      <c r="B20" s="207">
        <v>116378.01</v>
      </c>
      <c r="C20" s="207">
        <v>0</v>
      </c>
      <c r="D20" s="208">
        <v>116378.01</v>
      </c>
      <c r="E20" s="207">
        <v>23323.16</v>
      </c>
      <c r="F20" s="207">
        <v>21357.19</v>
      </c>
      <c r="G20" s="75">
        <f t="shared" ref="G20:G27" si="4">D20-E20</f>
        <v>93054.849999999991</v>
      </c>
    </row>
    <row r="21" spans="1:7" x14ac:dyDescent="0.25">
      <c r="A21" s="85" t="s">
        <v>315</v>
      </c>
      <c r="B21" s="208">
        <v>0</v>
      </c>
      <c r="C21" s="208">
        <v>0</v>
      </c>
      <c r="D21" s="208">
        <v>0</v>
      </c>
      <c r="E21" s="208">
        <v>0</v>
      </c>
      <c r="F21" s="208">
        <v>0</v>
      </c>
      <c r="G21" s="75">
        <f t="shared" si="4"/>
        <v>0</v>
      </c>
    </row>
    <row r="22" spans="1:7" x14ac:dyDescent="0.25">
      <c r="A22" s="85" t="s">
        <v>316</v>
      </c>
      <c r="B22" s="207">
        <v>1543115.48</v>
      </c>
      <c r="C22" s="207">
        <v>2955325.82</v>
      </c>
      <c r="D22" s="208">
        <v>4498441.3</v>
      </c>
      <c r="E22" s="207">
        <v>3987855.87</v>
      </c>
      <c r="F22" s="207">
        <v>3987409.68</v>
      </c>
      <c r="G22" s="75">
        <f t="shared" si="4"/>
        <v>510585.4299999997</v>
      </c>
    </row>
    <row r="23" spans="1:7" x14ac:dyDescent="0.25">
      <c r="A23" s="85" t="s">
        <v>317</v>
      </c>
      <c r="B23" s="207">
        <v>2225483.2599999998</v>
      </c>
      <c r="C23" s="207">
        <v>1524800</v>
      </c>
      <c r="D23" s="208">
        <v>3750283.26</v>
      </c>
      <c r="E23" s="207">
        <v>3438966.68</v>
      </c>
      <c r="F23" s="207">
        <v>3438966.68</v>
      </c>
      <c r="G23" s="75">
        <f t="shared" si="4"/>
        <v>311316.57999999961</v>
      </c>
    </row>
    <row r="24" spans="1:7" x14ac:dyDescent="0.25">
      <c r="A24" s="85" t="s">
        <v>318</v>
      </c>
      <c r="B24" s="207">
        <v>2000000</v>
      </c>
      <c r="C24" s="207">
        <v>0</v>
      </c>
      <c r="D24" s="208">
        <v>2000000</v>
      </c>
      <c r="E24" s="207">
        <v>1988140.49</v>
      </c>
      <c r="F24" s="207">
        <v>1988008.89</v>
      </c>
      <c r="G24" s="75">
        <f t="shared" si="4"/>
        <v>11859.510000000009</v>
      </c>
    </row>
    <row r="25" spans="1:7" x14ac:dyDescent="0.25">
      <c r="A25" s="85" t="s">
        <v>319</v>
      </c>
      <c r="B25" s="207">
        <v>538750.77</v>
      </c>
      <c r="C25" s="207">
        <v>-33850.910000000003</v>
      </c>
      <c r="D25" s="208">
        <v>504899.86</v>
      </c>
      <c r="E25" s="207">
        <v>442974.73</v>
      </c>
      <c r="F25" s="207">
        <v>442974.73</v>
      </c>
      <c r="G25" s="75">
        <f t="shared" si="4"/>
        <v>61925.130000000005</v>
      </c>
    </row>
    <row r="26" spans="1:7" x14ac:dyDescent="0.25">
      <c r="A26" s="85" t="s">
        <v>320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75">
        <f t="shared" si="4"/>
        <v>0</v>
      </c>
    </row>
    <row r="27" spans="1:7" x14ac:dyDescent="0.25">
      <c r="A27" s="85" t="s">
        <v>321</v>
      </c>
      <c r="B27" s="207">
        <v>1082641.72</v>
      </c>
      <c r="C27" s="207">
        <v>-109892.18</v>
      </c>
      <c r="D27" s="208">
        <v>972749.54</v>
      </c>
      <c r="E27" s="207">
        <v>705128.56</v>
      </c>
      <c r="F27" s="207">
        <v>704380.4</v>
      </c>
      <c r="G27" s="75">
        <f t="shared" si="4"/>
        <v>267620.98</v>
      </c>
    </row>
    <row r="28" spans="1:7" x14ac:dyDescent="0.25">
      <c r="A28" s="84" t="s">
        <v>322</v>
      </c>
      <c r="B28" s="83">
        <f t="shared" ref="B28:G28" si="5">SUM(B29:B37)</f>
        <v>17564296.91</v>
      </c>
      <c r="C28" s="83">
        <f t="shared" si="5"/>
        <v>9320782.6699999999</v>
      </c>
      <c r="D28" s="83">
        <f t="shared" si="5"/>
        <v>26885079.579999998</v>
      </c>
      <c r="E28" s="83">
        <f t="shared" si="5"/>
        <v>22375326.969999999</v>
      </c>
      <c r="F28" s="83">
        <f t="shared" si="5"/>
        <v>22373994.059999999</v>
      </c>
      <c r="G28" s="83">
        <f t="shared" si="5"/>
        <v>4509752.6099999994</v>
      </c>
    </row>
    <row r="29" spans="1:7" x14ac:dyDescent="0.25">
      <c r="A29" s="85" t="s">
        <v>323</v>
      </c>
      <c r="B29" s="207">
        <v>7346063.3799999999</v>
      </c>
      <c r="C29" s="207">
        <v>5244135.09</v>
      </c>
      <c r="D29" s="208">
        <v>12590198.469999999</v>
      </c>
      <c r="E29" s="207">
        <v>12421192.91</v>
      </c>
      <c r="F29" s="207">
        <v>12420970</v>
      </c>
      <c r="G29" s="75">
        <f>D29-E29</f>
        <v>169005.55999999866</v>
      </c>
    </row>
    <row r="30" spans="1:7" x14ac:dyDescent="0.25">
      <c r="A30" s="85" t="s">
        <v>324</v>
      </c>
      <c r="B30" s="207">
        <v>351685.45</v>
      </c>
      <c r="C30" s="207">
        <v>999790</v>
      </c>
      <c r="D30" s="208">
        <v>1351475.45</v>
      </c>
      <c r="E30" s="207">
        <v>1340263.72</v>
      </c>
      <c r="F30" s="207">
        <v>1340263.72</v>
      </c>
      <c r="G30" s="75">
        <f t="shared" ref="G30:G37" si="6">D30-E30</f>
        <v>11211.729999999981</v>
      </c>
    </row>
    <row r="31" spans="1:7" x14ac:dyDescent="0.25">
      <c r="A31" s="85" t="s">
        <v>325</v>
      </c>
      <c r="B31" s="207">
        <v>2269205.7000000002</v>
      </c>
      <c r="C31" s="207">
        <v>2543549.2000000002</v>
      </c>
      <c r="D31" s="208">
        <v>4812754.9000000004</v>
      </c>
      <c r="E31" s="207">
        <v>2255334.37</v>
      </c>
      <c r="F31" s="207">
        <v>2255334.37</v>
      </c>
      <c r="G31" s="75">
        <f t="shared" si="6"/>
        <v>2557420.5300000003</v>
      </c>
    </row>
    <row r="32" spans="1:7" x14ac:dyDescent="0.25">
      <c r="A32" s="85" t="s">
        <v>326</v>
      </c>
      <c r="B32" s="207">
        <v>629113.69999999995</v>
      </c>
      <c r="C32" s="207">
        <v>288500</v>
      </c>
      <c r="D32" s="208">
        <v>917613.7</v>
      </c>
      <c r="E32" s="207">
        <v>748058.81</v>
      </c>
      <c r="F32" s="207">
        <v>748058.81</v>
      </c>
      <c r="G32" s="75">
        <f t="shared" si="6"/>
        <v>169554.8899999999</v>
      </c>
    </row>
    <row r="33" spans="1:7" ht="14.45" customHeight="1" x14ac:dyDescent="0.25">
      <c r="A33" s="85" t="s">
        <v>327</v>
      </c>
      <c r="B33" s="207">
        <v>513693.56</v>
      </c>
      <c r="C33" s="207">
        <v>458784</v>
      </c>
      <c r="D33" s="208">
        <v>972477.56</v>
      </c>
      <c r="E33" s="207">
        <v>719490.69</v>
      </c>
      <c r="F33" s="207">
        <v>718860.69</v>
      </c>
      <c r="G33" s="75">
        <f t="shared" si="6"/>
        <v>252986.87000000011</v>
      </c>
    </row>
    <row r="34" spans="1:7" ht="14.45" customHeight="1" x14ac:dyDescent="0.25">
      <c r="A34" s="85" t="s">
        <v>328</v>
      </c>
      <c r="B34" s="207">
        <v>111818.18</v>
      </c>
      <c r="C34" s="207">
        <v>20540</v>
      </c>
      <c r="D34" s="208">
        <v>132358.18</v>
      </c>
      <c r="E34" s="207">
        <v>49500</v>
      </c>
      <c r="F34" s="207">
        <v>49500</v>
      </c>
      <c r="G34" s="75">
        <f t="shared" si="6"/>
        <v>82858.179999999993</v>
      </c>
    </row>
    <row r="35" spans="1:7" ht="14.45" customHeight="1" x14ac:dyDescent="0.25">
      <c r="A35" s="85" t="s">
        <v>329</v>
      </c>
      <c r="B35" s="207">
        <v>443713.44</v>
      </c>
      <c r="C35" s="207">
        <v>-125000</v>
      </c>
      <c r="D35" s="208">
        <v>318713.44</v>
      </c>
      <c r="E35" s="207">
        <v>27272.63</v>
      </c>
      <c r="F35" s="207">
        <v>27272.63</v>
      </c>
      <c r="G35" s="75">
        <f t="shared" si="6"/>
        <v>291440.81</v>
      </c>
    </row>
    <row r="36" spans="1:7" ht="14.45" customHeight="1" x14ac:dyDescent="0.25">
      <c r="A36" s="85" t="s">
        <v>330</v>
      </c>
      <c r="B36" s="207">
        <v>346357.2</v>
      </c>
      <c r="C36" s="207">
        <v>0</v>
      </c>
      <c r="D36" s="208">
        <v>346357.2</v>
      </c>
      <c r="E36" s="207">
        <v>108246.84</v>
      </c>
      <c r="F36" s="207">
        <v>107766.84</v>
      </c>
      <c r="G36" s="75">
        <f t="shared" si="6"/>
        <v>238110.36000000002</v>
      </c>
    </row>
    <row r="37" spans="1:7" ht="14.45" customHeight="1" x14ac:dyDescent="0.25">
      <c r="A37" s="85" t="s">
        <v>331</v>
      </c>
      <c r="B37" s="207">
        <v>5552646.2999999998</v>
      </c>
      <c r="C37" s="207">
        <v>-109515.62</v>
      </c>
      <c r="D37" s="208">
        <v>5443130.6799999997</v>
      </c>
      <c r="E37" s="207">
        <v>4705967</v>
      </c>
      <c r="F37" s="207">
        <v>4705967</v>
      </c>
      <c r="G37" s="75">
        <f t="shared" si="6"/>
        <v>737163.6799999997</v>
      </c>
    </row>
    <row r="38" spans="1:7" x14ac:dyDescent="0.25">
      <c r="A38" s="84" t="s">
        <v>332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342</v>
      </c>
      <c r="B48" s="83">
        <f t="shared" ref="B48:G48" si="9">SUM(B49:B57)</f>
        <v>870878.79</v>
      </c>
      <c r="C48" s="83">
        <f t="shared" si="9"/>
        <v>-67888.999999999985</v>
      </c>
      <c r="D48" s="83">
        <f t="shared" si="9"/>
        <v>802989.79</v>
      </c>
      <c r="E48" s="83">
        <f t="shared" si="9"/>
        <v>687492.16</v>
      </c>
      <c r="F48" s="83">
        <f t="shared" si="9"/>
        <v>687492.16</v>
      </c>
      <c r="G48" s="83">
        <f t="shared" si="9"/>
        <v>115497.62999999995</v>
      </c>
    </row>
    <row r="49" spans="1:7" x14ac:dyDescent="0.25">
      <c r="A49" s="85" t="s">
        <v>343</v>
      </c>
      <c r="B49" s="207">
        <v>217718.19</v>
      </c>
      <c r="C49" s="207">
        <v>-118054.3</v>
      </c>
      <c r="D49" s="208">
        <v>99663.89</v>
      </c>
      <c r="E49" s="207">
        <v>40945.699999999997</v>
      </c>
      <c r="F49" s="207">
        <v>40945.699999999997</v>
      </c>
      <c r="G49" s="75">
        <f>D49-E49</f>
        <v>58718.19</v>
      </c>
    </row>
    <row r="50" spans="1:7" x14ac:dyDescent="0.25">
      <c r="A50" s="85" t="s">
        <v>344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75">
        <f t="shared" ref="G50:G57" si="10">D50-E50</f>
        <v>0</v>
      </c>
    </row>
    <row r="51" spans="1:7" x14ac:dyDescent="0.25">
      <c r="A51" s="85" t="s">
        <v>345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75">
        <f t="shared" si="10"/>
        <v>0</v>
      </c>
    </row>
    <row r="52" spans="1:7" x14ac:dyDescent="0.25">
      <c r="A52" s="85" t="s">
        <v>346</v>
      </c>
      <c r="B52" s="207">
        <v>0</v>
      </c>
      <c r="C52" s="207">
        <v>197841.2</v>
      </c>
      <c r="D52" s="208">
        <v>197841.2</v>
      </c>
      <c r="E52" s="207">
        <v>170552.76</v>
      </c>
      <c r="F52" s="207">
        <v>170552.76</v>
      </c>
      <c r="G52" s="75">
        <f t="shared" si="10"/>
        <v>27288.440000000002</v>
      </c>
    </row>
    <row r="53" spans="1:7" x14ac:dyDescent="0.25">
      <c r="A53" s="85" t="s">
        <v>347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75">
        <f t="shared" si="10"/>
        <v>0</v>
      </c>
    </row>
    <row r="54" spans="1:7" x14ac:dyDescent="0.25">
      <c r="A54" s="85" t="s">
        <v>348</v>
      </c>
      <c r="B54" s="207">
        <v>653160.6</v>
      </c>
      <c r="C54" s="207">
        <v>-147675.9</v>
      </c>
      <c r="D54" s="208">
        <v>505484.69999999995</v>
      </c>
      <c r="E54" s="207">
        <v>475993.7</v>
      </c>
      <c r="F54" s="207">
        <v>475993.7</v>
      </c>
      <c r="G54" s="75">
        <f t="shared" si="10"/>
        <v>29490.999999999942</v>
      </c>
    </row>
    <row r="55" spans="1:7" x14ac:dyDescent="0.25">
      <c r="A55" s="85" t="s">
        <v>349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75">
        <f t="shared" si="10"/>
        <v>0</v>
      </c>
    </row>
    <row r="56" spans="1:7" x14ac:dyDescent="0.25">
      <c r="A56" s="85" t="s">
        <v>350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75">
        <f t="shared" si="10"/>
        <v>0</v>
      </c>
    </row>
    <row r="57" spans="1:7" x14ac:dyDescent="0.25">
      <c r="A57" s="85" t="s">
        <v>351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75">
        <f t="shared" si="10"/>
        <v>0</v>
      </c>
    </row>
    <row r="58" spans="1:7" x14ac:dyDescent="0.25">
      <c r="A58" s="84" t="s">
        <v>352</v>
      </c>
      <c r="B58" s="83">
        <f t="shared" ref="B58:G58" si="11">SUM(B59:B61)</f>
        <v>0</v>
      </c>
      <c r="C58" s="83">
        <f t="shared" si="11"/>
        <v>7090067.1799999997</v>
      </c>
      <c r="D58" s="83">
        <f t="shared" si="11"/>
        <v>7090067.1799999997</v>
      </c>
      <c r="E58" s="83">
        <f t="shared" si="11"/>
        <v>202605.8</v>
      </c>
      <c r="F58" s="83">
        <f t="shared" si="11"/>
        <v>202605.8</v>
      </c>
      <c r="G58" s="83">
        <f t="shared" si="11"/>
        <v>6887461.3799999999</v>
      </c>
    </row>
    <row r="59" spans="1:7" x14ac:dyDescent="0.25">
      <c r="A59" s="85" t="s">
        <v>353</v>
      </c>
      <c r="B59" s="75">
        <v>0</v>
      </c>
      <c r="C59" s="207">
        <v>6909987.71</v>
      </c>
      <c r="D59" s="208">
        <v>6909987.71</v>
      </c>
      <c r="E59" s="207">
        <v>202605.8</v>
      </c>
      <c r="F59" s="207">
        <v>202605.8</v>
      </c>
      <c r="G59" s="75">
        <f>D59-E59</f>
        <v>6707381.9100000001</v>
      </c>
    </row>
    <row r="60" spans="1:7" x14ac:dyDescent="0.25">
      <c r="A60" s="85" t="s">
        <v>354</v>
      </c>
      <c r="B60" s="75">
        <v>0</v>
      </c>
      <c r="C60" s="207">
        <v>180079.47</v>
      </c>
      <c r="D60" s="208">
        <v>180079.47</v>
      </c>
      <c r="E60" s="207">
        <v>0</v>
      </c>
      <c r="F60" s="207">
        <v>0</v>
      </c>
      <c r="G60" s="75">
        <f t="shared" ref="G60:G61" si="12">D60-E60</f>
        <v>180079.47</v>
      </c>
    </row>
    <row r="61" spans="1:7" x14ac:dyDescent="0.25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356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185278.95</v>
      </c>
      <c r="D84" s="83">
        <f t="shared" si="19"/>
        <v>185278.95</v>
      </c>
      <c r="E84" s="83">
        <f t="shared" si="19"/>
        <v>0</v>
      </c>
      <c r="F84" s="83">
        <f t="shared" si="19"/>
        <v>0</v>
      </c>
      <c r="G84" s="83">
        <f t="shared" si="19"/>
        <v>185278.95</v>
      </c>
    </row>
    <row r="85" spans="1:7" x14ac:dyDescent="0.25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322</v>
      </c>
      <c r="B103" s="83">
        <f>SUM(B104:B112)</f>
        <v>0</v>
      </c>
      <c r="C103" s="83">
        <f>SUM(C104:C112)</f>
        <v>185278.95</v>
      </c>
      <c r="D103" s="83">
        <f t="shared" ref="D103:F103" si="24">SUM(D104:D112)</f>
        <v>185278.95</v>
      </c>
      <c r="E103" s="83">
        <f t="shared" si="24"/>
        <v>0</v>
      </c>
      <c r="F103" s="83">
        <f t="shared" si="24"/>
        <v>0</v>
      </c>
      <c r="G103" s="83">
        <f>SUM(G104:G112)</f>
        <v>185278.95</v>
      </c>
    </row>
    <row r="104" spans="1:7" x14ac:dyDescent="0.25">
      <c r="A104" s="85" t="s">
        <v>323</v>
      </c>
      <c r="B104" s="75">
        <v>0</v>
      </c>
      <c r="C104" s="207">
        <v>185278.95</v>
      </c>
      <c r="D104" s="208">
        <v>185278.95</v>
      </c>
      <c r="E104" s="75">
        <v>0</v>
      </c>
      <c r="F104" s="75">
        <v>0</v>
      </c>
      <c r="G104" s="75">
        <f>D104-E104</f>
        <v>185278.95</v>
      </c>
    </row>
    <row r="105" spans="1:7" x14ac:dyDescent="0.25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5"/>
        <v>0</v>
      </c>
    </row>
    <row r="107" spans="1:7" x14ac:dyDescent="0.25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332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342</v>
      </c>
      <c r="B123" s="83">
        <f t="shared" ref="B123:G123" si="28">SUM(B124:B132)</f>
        <v>0</v>
      </c>
      <c r="C123" s="83">
        <f t="shared" si="28"/>
        <v>0</v>
      </c>
      <c r="D123" s="83">
        <f t="shared" si="28"/>
        <v>0</v>
      </c>
      <c r="E123" s="83">
        <f t="shared" si="28"/>
        <v>0</v>
      </c>
      <c r="F123" s="83">
        <f t="shared" si="28"/>
        <v>0</v>
      </c>
      <c r="G123" s="83">
        <f t="shared" si="28"/>
        <v>0</v>
      </c>
    </row>
    <row r="124" spans="1:7" x14ac:dyDescent="0.25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352</v>
      </c>
      <c r="B133" s="83">
        <f t="shared" ref="B133:G133" si="30">SUM(B134:B136)</f>
        <v>0</v>
      </c>
      <c r="C133" s="83">
        <f t="shared" si="30"/>
        <v>0</v>
      </c>
      <c r="D133" s="83">
        <f t="shared" si="30"/>
        <v>0</v>
      </c>
      <c r="E133" s="83">
        <f t="shared" si="30"/>
        <v>0</v>
      </c>
      <c r="F133" s="83">
        <f t="shared" si="30"/>
        <v>0</v>
      </c>
      <c r="G133" s="83">
        <f t="shared" si="30"/>
        <v>0</v>
      </c>
    </row>
    <row r="134" spans="1:7" x14ac:dyDescent="0.25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7" x14ac:dyDescent="0.25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356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365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369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378</v>
      </c>
      <c r="B159" s="90">
        <f t="shared" ref="B159:G159" si="38">B9+B84</f>
        <v>64020193.000000007</v>
      </c>
      <c r="C159" s="90">
        <f t="shared" si="38"/>
        <v>21666622.529999997</v>
      </c>
      <c r="D159" s="90">
        <f t="shared" si="38"/>
        <v>85686815.530000016</v>
      </c>
      <c r="E159" s="90">
        <f t="shared" si="38"/>
        <v>69982503.989999995</v>
      </c>
      <c r="F159" s="90">
        <f t="shared" si="38"/>
        <v>69970987.789999992</v>
      </c>
      <c r="G159" s="90">
        <f t="shared" si="38"/>
        <v>15704311.539999999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G49:G57 B48:F48 B61:G61 B58:F58 B63:G70 B62:F62 B71:F92 B94:F102 B93:C93 E93:F93 G11:G17 B59:B60 G59:G60 B105:F159 B104 E104:F104 B103:C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Normal="100" workbookViewId="0">
      <selection activeCell="D28" sqref="D2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379</v>
      </c>
      <c r="B1" s="181"/>
      <c r="C1" s="181"/>
      <c r="D1" s="181"/>
      <c r="E1" s="181"/>
      <c r="F1" s="181"/>
      <c r="G1" s="182"/>
    </row>
    <row r="2" spans="1:7" ht="15" customHeight="1" x14ac:dyDescent="0.25">
      <c r="A2" s="110" t="str">
        <f>'Formato 1'!A2</f>
        <v xml:space="preserve"> Junta Municipal de Agua Potable y Alcantarillado de Acámbaro,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del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30" x14ac:dyDescent="0.25">
      <c r="A8" s="176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78"/>
    </row>
    <row r="9" spans="1:7" ht="15.75" customHeight="1" x14ac:dyDescent="0.25">
      <c r="A9" s="26" t="s">
        <v>381</v>
      </c>
      <c r="B9" s="30">
        <f>SUM(B10:B19)</f>
        <v>64020193.000000007</v>
      </c>
      <c r="C9" s="30">
        <f t="shared" ref="C9:G9" si="0">SUM(C10:C19)</f>
        <v>21481343.579999998</v>
      </c>
      <c r="D9" s="30">
        <f t="shared" si="0"/>
        <v>85501536.580000013</v>
      </c>
      <c r="E9" s="30">
        <f t="shared" si="0"/>
        <v>69982503.99000001</v>
      </c>
      <c r="F9" s="30">
        <f t="shared" si="0"/>
        <v>69970987.790000007</v>
      </c>
      <c r="G9" s="30">
        <f t="shared" si="0"/>
        <v>15519032.59</v>
      </c>
    </row>
    <row r="10" spans="1:7" x14ac:dyDescent="0.25">
      <c r="A10" s="213" t="s">
        <v>586</v>
      </c>
      <c r="B10" s="211">
        <v>2557145.33</v>
      </c>
      <c r="C10" s="211">
        <v>12200</v>
      </c>
      <c r="D10" s="214">
        <v>2569345.33</v>
      </c>
      <c r="E10" s="211">
        <v>2120066.85</v>
      </c>
      <c r="F10" s="211">
        <v>2118902.88</v>
      </c>
      <c r="G10" s="75">
        <f>+D10-E10</f>
        <v>449278.48</v>
      </c>
    </row>
    <row r="11" spans="1:7" x14ac:dyDescent="0.25">
      <c r="A11" s="213" t="s">
        <v>587</v>
      </c>
      <c r="B11" s="211">
        <v>1117110.28</v>
      </c>
      <c r="C11" s="211">
        <v>34150.910000000003</v>
      </c>
      <c r="D11" s="214">
        <v>1151261.19</v>
      </c>
      <c r="E11" s="211">
        <v>1003942</v>
      </c>
      <c r="F11" s="211">
        <v>1003857</v>
      </c>
      <c r="G11" s="75">
        <f t="shared" ref="G11:G19" si="1">+D11-E11</f>
        <v>147319.18999999994</v>
      </c>
    </row>
    <row r="12" spans="1:7" ht="30" x14ac:dyDescent="0.25">
      <c r="A12" s="210" t="s">
        <v>588</v>
      </c>
      <c r="B12" s="211">
        <v>9507248.6300000008</v>
      </c>
      <c r="C12" s="211">
        <v>952186.72</v>
      </c>
      <c r="D12" s="214">
        <v>10459435.350000001</v>
      </c>
      <c r="E12" s="211">
        <v>9380957.4000000004</v>
      </c>
      <c r="F12" s="211">
        <v>9373848.2400000002</v>
      </c>
      <c r="G12" s="75">
        <f t="shared" si="1"/>
        <v>1078477.9500000011</v>
      </c>
    </row>
    <row r="13" spans="1:7" s="212" customFormat="1" x14ac:dyDescent="0.25">
      <c r="A13" s="210" t="s">
        <v>589</v>
      </c>
      <c r="B13" s="211">
        <v>9212359.3200000003</v>
      </c>
      <c r="C13" s="211">
        <v>-197300</v>
      </c>
      <c r="D13" s="214">
        <v>9015059.3200000003</v>
      </c>
      <c r="E13" s="211">
        <v>7763153.6699999999</v>
      </c>
      <c r="F13" s="211">
        <v>7762571.9900000002</v>
      </c>
      <c r="G13" s="75">
        <f t="shared" si="1"/>
        <v>1251905.6500000004</v>
      </c>
    </row>
    <row r="14" spans="1:7" s="212" customFormat="1" ht="30" x14ac:dyDescent="0.25">
      <c r="A14" s="210" t="s">
        <v>590</v>
      </c>
      <c r="B14" s="211">
        <v>2472788.1</v>
      </c>
      <c r="C14" s="211">
        <v>-49569.8</v>
      </c>
      <c r="D14" s="214">
        <v>2423218.3000000003</v>
      </c>
      <c r="E14" s="211">
        <v>2114941.6800000002</v>
      </c>
      <c r="F14" s="211">
        <v>2114796</v>
      </c>
      <c r="G14" s="75">
        <f t="shared" si="1"/>
        <v>308276.62000000011</v>
      </c>
    </row>
    <row r="15" spans="1:7" ht="30" x14ac:dyDescent="0.25">
      <c r="A15" s="210" t="s">
        <v>591</v>
      </c>
      <c r="B15" s="211">
        <v>2515336.4900000002</v>
      </c>
      <c r="C15" s="211">
        <v>8587567.1799999997</v>
      </c>
      <c r="D15" s="214">
        <v>11102903.67</v>
      </c>
      <c r="E15" s="211">
        <v>2912149.8</v>
      </c>
      <c r="F15" s="211">
        <v>2912149.8</v>
      </c>
      <c r="G15" s="75">
        <f t="shared" si="1"/>
        <v>8190753.8700000001</v>
      </c>
    </row>
    <row r="16" spans="1:7" ht="30" x14ac:dyDescent="0.25">
      <c r="A16" s="210" t="s">
        <v>592</v>
      </c>
      <c r="B16" s="211">
        <v>1254857.52</v>
      </c>
      <c r="C16" s="211">
        <v>-85652.11</v>
      </c>
      <c r="D16" s="214">
        <v>1169205.4099999999</v>
      </c>
      <c r="E16" s="211">
        <v>900545.53</v>
      </c>
      <c r="F16" s="211">
        <v>900373.12</v>
      </c>
      <c r="G16" s="75">
        <f t="shared" si="1"/>
        <v>268659.87999999989</v>
      </c>
    </row>
    <row r="17" spans="1:7" ht="30" x14ac:dyDescent="0.25">
      <c r="A17" s="210" t="s">
        <v>593</v>
      </c>
      <c r="B17" s="211">
        <v>18977090.309999999</v>
      </c>
      <c r="C17" s="211">
        <v>4734960.68</v>
      </c>
      <c r="D17" s="214">
        <v>23712050.989999998</v>
      </c>
      <c r="E17" s="211">
        <v>22025537.48</v>
      </c>
      <c r="F17" s="211">
        <v>22023980.48</v>
      </c>
      <c r="G17" s="75">
        <f t="shared" si="1"/>
        <v>1686513.5099999979</v>
      </c>
    </row>
    <row r="18" spans="1:7" ht="30" x14ac:dyDescent="0.25">
      <c r="A18" s="210" t="s">
        <v>594</v>
      </c>
      <c r="B18" s="211">
        <v>4445079.17</v>
      </c>
      <c r="C18" s="211">
        <v>-264888</v>
      </c>
      <c r="D18" s="214">
        <v>4180191.17</v>
      </c>
      <c r="E18" s="211">
        <v>3584734.44</v>
      </c>
      <c r="F18" s="211">
        <v>3584734.44</v>
      </c>
      <c r="G18" s="75">
        <f t="shared" si="1"/>
        <v>595456.73</v>
      </c>
    </row>
    <row r="19" spans="1:7" ht="30" x14ac:dyDescent="0.25">
      <c r="A19" s="210" t="s">
        <v>595</v>
      </c>
      <c r="B19" s="211">
        <v>11961177.85</v>
      </c>
      <c r="C19" s="211">
        <v>7757688</v>
      </c>
      <c r="D19" s="214">
        <v>19718865.850000001</v>
      </c>
      <c r="E19" s="211">
        <v>18176475.140000001</v>
      </c>
      <c r="F19" s="211">
        <v>18175773.84</v>
      </c>
      <c r="G19" s="75">
        <f t="shared" si="1"/>
        <v>1542390.7100000009</v>
      </c>
    </row>
    <row r="20" spans="1:7" x14ac:dyDescent="0.25">
      <c r="A20" s="31" t="s">
        <v>150</v>
      </c>
      <c r="B20" s="49"/>
      <c r="C20" s="49"/>
      <c r="D20" s="49"/>
      <c r="E20" s="49"/>
      <c r="F20" s="49"/>
      <c r="G20" s="49"/>
    </row>
    <row r="21" spans="1:7" x14ac:dyDescent="0.25">
      <c r="A21" s="3" t="s">
        <v>389</v>
      </c>
      <c r="B21" s="4">
        <f>SUM(B22:B29)</f>
        <v>0</v>
      </c>
      <c r="C21" s="4">
        <f t="shared" ref="C21:G21" si="2">SUM(C22:C29)</f>
        <v>185278.95</v>
      </c>
      <c r="D21" s="4">
        <f t="shared" si="2"/>
        <v>185278.95</v>
      </c>
      <c r="E21" s="4">
        <f t="shared" si="2"/>
        <v>0</v>
      </c>
      <c r="F21" s="4">
        <f t="shared" si="2"/>
        <v>0</v>
      </c>
      <c r="G21" s="4">
        <f t="shared" si="2"/>
        <v>185278.95</v>
      </c>
    </row>
    <row r="22" spans="1:7" x14ac:dyDescent="0.25">
      <c r="A22" s="217" t="s">
        <v>594</v>
      </c>
      <c r="B22" s="75">
        <v>0</v>
      </c>
      <c r="C22" s="211">
        <v>185278.95</v>
      </c>
      <c r="D22" s="214">
        <v>185278.95</v>
      </c>
      <c r="E22" s="75">
        <v>0</v>
      </c>
      <c r="F22" s="75">
        <v>0</v>
      </c>
      <c r="G22" s="75">
        <f>+D22-E22</f>
        <v>185278.95</v>
      </c>
    </row>
    <row r="23" spans="1:7" x14ac:dyDescent="0.25">
      <c r="A23" s="63" t="s">
        <v>382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387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388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31" t="s">
        <v>150</v>
      </c>
      <c r="B30" s="49"/>
      <c r="C30" s="49"/>
      <c r="D30" s="49"/>
      <c r="E30" s="49"/>
      <c r="F30" s="49"/>
      <c r="G30" s="49"/>
    </row>
    <row r="31" spans="1:7" x14ac:dyDescent="0.25">
      <c r="A31" s="3" t="s">
        <v>378</v>
      </c>
      <c r="B31" s="4">
        <f>SUM(B21,B9)</f>
        <v>64020193.000000007</v>
      </c>
      <c r="C31" s="4">
        <f t="shared" ref="C31:G31" si="3">SUM(C21,C9)</f>
        <v>21666622.529999997</v>
      </c>
      <c r="D31" s="4">
        <f t="shared" si="3"/>
        <v>85686815.530000016</v>
      </c>
      <c r="E31" s="4">
        <f t="shared" si="3"/>
        <v>69982503.99000001</v>
      </c>
      <c r="F31" s="4">
        <f t="shared" si="3"/>
        <v>69970987.790000007</v>
      </c>
      <c r="G31" s="4">
        <f t="shared" si="3"/>
        <v>15704311.539999999</v>
      </c>
    </row>
    <row r="32" spans="1:7" x14ac:dyDescent="0.25">
      <c r="A32" s="55"/>
      <c r="B32" s="55"/>
      <c r="C32" s="55"/>
      <c r="D32" s="55"/>
      <c r="E32" s="55"/>
      <c r="F32" s="55"/>
      <c r="G3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9:G9 B30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1 B9:G9 B23:G31 B22 E22:F2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Normal="100" workbookViewId="0">
      <selection activeCell="B35" sqref="B3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390</v>
      </c>
      <c r="B1" s="184"/>
      <c r="C1" s="184"/>
      <c r="D1" s="184"/>
      <c r="E1" s="184"/>
      <c r="F1" s="184"/>
      <c r="G1" s="184"/>
    </row>
    <row r="2" spans="1:7" x14ac:dyDescent="0.25">
      <c r="A2" s="110" t="str">
        <f>'Formato 1'!A2</f>
        <v xml:space="preserve"> Junta Municipal de Agua Potable y Alcantarillado de Acámbaro,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del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5" t="s">
        <v>4</v>
      </c>
      <c r="B7" s="171" t="s">
        <v>298</v>
      </c>
      <c r="C7" s="172"/>
      <c r="D7" s="172"/>
      <c r="E7" s="172"/>
      <c r="F7" s="173"/>
      <c r="G7" s="179" t="s">
        <v>299</v>
      </c>
    </row>
    <row r="8" spans="1:7" ht="30" x14ac:dyDescent="0.25">
      <c r="A8" s="176"/>
      <c r="B8" s="25" t="s">
        <v>204</v>
      </c>
      <c r="C8" s="7" t="s">
        <v>393</v>
      </c>
      <c r="D8" s="25" t="s">
        <v>301</v>
      </c>
      <c r="E8" s="25" t="s">
        <v>189</v>
      </c>
      <c r="F8" s="32" t="s">
        <v>205</v>
      </c>
      <c r="G8" s="178"/>
    </row>
    <row r="9" spans="1:7" ht="16.5" customHeight="1" x14ac:dyDescent="0.25">
      <c r="A9" s="26" t="s">
        <v>394</v>
      </c>
      <c r="B9" s="30">
        <f>SUM(B10,B19,B27,B37)</f>
        <v>64020193</v>
      </c>
      <c r="C9" s="30">
        <f t="shared" ref="C9:G9" si="0">SUM(C10,C19,C27,C37)</f>
        <v>21481343.579999998</v>
      </c>
      <c r="D9" s="30">
        <f t="shared" si="0"/>
        <v>85501536.579999998</v>
      </c>
      <c r="E9" s="30">
        <f t="shared" si="0"/>
        <v>69982503.989999995</v>
      </c>
      <c r="F9" s="30">
        <f t="shared" si="0"/>
        <v>69970987.790000007</v>
      </c>
      <c r="G9" s="30">
        <f t="shared" si="0"/>
        <v>15519032.590000004</v>
      </c>
    </row>
    <row r="10" spans="1:7" ht="15" customHeight="1" x14ac:dyDescent="0.25">
      <c r="A10" s="58" t="s">
        <v>395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399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404</v>
      </c>
      <c r="B19" s="47">
        <f>SUM(B20:B26)</f>
        <v>64020193</v>
      </c>
      <c r="C19" s="47">
        <f t="shared" ref="C19:G19" si="2">SUM(C20:C26)</f>
        <v>21481343.579999998</v>
      </c>
      <c r="D19" s="47">
        <f t="shared" si="2"/>
        <v>85501536.579999998</v>
      </c>
      <c r="E19" s="47">
        <f t="shared" si="2"/>
        <v>69982503.989999995</v>
      </c>
      <c r="F19" s="47">
        <f t="shared" si="2"/>
        <v>69970987.790000007</v>
      </c>
      <c r="G19" s="47">
        <f t="shared" si="2"/>
        <v>15519032.590000004</v>
      </c>
    </row>
    <row r="20" spans="1:7" x14ac:dyDescent="0.25">
      <c r="A20" s="77" t="s">
        <v>405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406</v>
      </c>
      <c r="B21" s="215">
        <v>64020193</v>
      </c>
      <c r="C21" s="215">
        <v>21481343.579999998</v>
      </c>
      <c r="D21" s="216">
        <v>85501536.579999998</v>
      </c>
      <c r="E21" s="215">
        <v>69982503.989999995</v>
      </c>
      <c r="F21" s="215">
        <v>69970987.790000007</v>
      </c>
      <c r="G21" s="47">
        <f>+D21-E21</f>
        <v>15519032.590000004</v>
      </c>
    </row>
    <row r="22" spans="1:7" x14ac:dyDescent="0.25">
      <c r="A22" s="77" t="s">
        <v>407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409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412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422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427</v>
      </c>
      <c r="B43" s="4">
        <f>SUM(B44,B53,B61,B71)</f>
        <v>0</v>
      </c>
      <c r="C43" s="4">
        <f t="shared" ref="C43:G43" si="5">SUM(C44,C53,C61,C71)</f>
        <v>185278.95</v>
      </c>
      <c r="D43" s="4">
        <f t="shared" si="5"/>
        <v>185278.95</v>
      </c>
      <c r="E43" s="4">
        <f t="shared" si="5"/>
        <v>0</v>
      </c>
      <c r="F43" s="4">
        <f t="shared" si="5"/>
        <v>0</v>
      </c>
      <c r="G43" s="4">
        <f t="shared" si="5"/>
        <v>185278.95</v>
      </c>
    </row>
    <row r="44" spans="1:7" x14ac:dyDescent="0.25">
      <c r="A44" s="58" t="s">
        <v>395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399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404</v>
      </c>
      <c r="B53" s="47">
        <f>SUM(B54:B60)</f>
        <v>0</v>
      </c>
      <c r="C53" s="47">
        <f t="shared" ref="C53:G53" si="7">SUM(C54:C60)</f>
        <v>185278.95</v>
      </c>
      <c r="D53" s="47">
        <f t="shared" si="7"/>
        <v>185278.95</v>
      </c>
      <c r="E53" s="47">
        <f t="shared" si="7"/>
        <v>0</v>
      </c>
      <c r="F53" s="47">
        <f t="shared" si="7"/>
        <v>0</v>
      </c>
      <c r="G53" s="47">
        <f t="shared" si="7"/>
        <v>185278.95</v>
      </c>
    </row>
    <row r="54" spans="1:7" x14ac:dyDescent="0.25">
      <c r="A54" s="80" t="s">
        <v>405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406</v>
      </c>
      <c r="B55" s="47">
        <v>0</v>
      </c>
      <c r="C55" s="215">
        <v>185278.95</v>
      </c>
      <c r="D55" s="216">
        <v>185278.95</v>
      </c>
      <c r="E55" s="47">
        <v>0</v>
      </c>
      <c r="F55" s="47">
        <v>0</v>
      </c>
      <c r="G55" s="47">
        <f>+D55-E55</f>
        <v>185278.95</v>
      </c>
    </row>
    <row r="56" spans="1:7" x14ac:dyDescent="0.25">
      <c r="A56" s="80" t="s">
        <v>407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409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412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422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378</v>
      </c>
      <c r="B77" s="4">
        <f>B43+B9</f>
        <v>64020193</v>
      </c>
      <c r="C77" s="4">
        <f t="shared" ref="C77:G77" si="10">C43+C9</f>
        <v>21666622.529999997</v>
      </c>
      <c r="D77" s="4">
        <f t="shared" si="10"/>
        <v>85686815.530000001</v>
      </c>
      <c r="E77" s="4">
        <f t="shared" si="10"/>
        <v>69982503.989999995</v>
      </c>
      <c r="F77" s="4">
        <f t="shared" si="10"/>
        <v>69970987.790000007</v>
      </c>
      <c r="G77" s="4">
        <f t="shared" si="10"/>
        <v>15704311.540000003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 B55 E55:F5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0" t="s">
        <v>428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 xml:space="preserve"> Junta Municipal de Agua Potable y Alcantarillado de Acámbaro,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del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5" t="s">
        <v>4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30" x14ac:dyDescent="0.25">
      <c r="A8" s="176"/>
      <c r="B8" s="7" t="s">
        <v>204</v>
      </c>
      <c r="C8" s="33" t="s">
        <v>393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 x14ac:dyDescent="0.25">
      <c r="A9" s="26" t="s">
        <v>430</v>
      </c>
      <c r="B9" s="119">
        <f>SUM(B10,B11,B12,B15,B16,B19)</f>
        <v>37415930.049999997</v>
      </c>
      <c r="C9" s="119">
        <f t="shared" ref="C9:G9" si="0">SUM(C10,C11,C12,C15,C16,C19)</f>
        <v>900000</v>
      </c>
      <c r="D9" s="119">
        <f t="shared" si="0"/>
        <v>38315930.049999997</v>
      </c>
      <c r="E9" s="119">
        <f t="shared" si="0"/>
        <v>35806802.369999997</v>
      </c>
      <c r="F9" s="119">
        <f t="shared" si="0"/>
        <v>35806802.369999997</v>
      </c>
      <c r="G9" s="119">
        <f t="shared" si="0"/>
        <v>2509127.6799999997</v>
      </c>
    </row>
    <row r="10" spans="1:7" x14ac:dyDescent="0.25">
      <c r="A10" s="58" t="s">
        <v>431</v>
      </c>
      <c r="B10" s="218">
        <v>37415930.049999997</v>
      </c>
      <c r="C10" s="218">
        <v>900000</v>
      </c>
      <c r="D10" s="219">
        <v>38315930.049999997</v>
      </c>
      <c r="E10" s="218">
        <v>35806802.369999997</v>
      </c>
      <c r="F10" s="218">
        <v>35806802.369999997</v>
      </c>
      <c r="G10" s="76">
        <f>D10-E10</f>
        <v>2509127.6799999997</v>
      </c>
    </row>
    <row r="11" spans="1:7" ht="15.75" customHeight="1" x14ac:dyDescent="0.25">
      <c r="A11" s="58" t="s">
        <v>432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442</v>
      </c>
      <c r="B33" s="119">
        <f>B21+B9</f>
        <v>37415930.049999997</v>
      </c>
      <c r="C33" s="119">
        <f t="shared" ref="C33:G33" si="8">C21+C9</f>
        <v>900000</v>
      </c>
      <c r="D33" s="119">
        <f t="shared" si="8"/>
        <v>38315930.049999997</v>
      </c>
      <c r="E33" s="119">
        <f t="shared" si="8"/>
        <v>35806802.369999997</v>
      </c>
      <c r="F33" s="119">
        <f t="shared" si="8"/>
        <v>35806802.369999997</v>
      </c>
      <c r="G33" s="119">
        <f t="shared" si="8"/>
        <v>2509127.6799999997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2023-03-16T22:14:51Z</dcterms:created>
  <dcterms:modified xsi:type="dcterms:W3CDTF">2026-01-30T16:29:31Z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